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 activeTab="3"/>
  </bookViews>
  <sheets>
    <sheet name="Rekapitulace stavby" sheetId="1" r:id="rId1"/>
    <sheet name="SO-01.1 - Vegetační úprav..." sheetId="2" r:id="rId2"/>
    <sheet name="SO-01.2 - Vegetační úprav..." sheetId="3" r:id="rId3"/>
    <sheet name="SO-01.3 - Vegetační úprav..." sheetId="4" r:id="rId4"/>
    <sheet name="SO-01.4 - Vegetační úprav..." sheetId="5" r:id="rId5"/>
    <sheet name="SO-02 - Plazníky" sheetId="6" r:id="rId6"/>
    <sheet name="VRN - Vedlejší rozpočtové..." sheetId="7" r:id="rId7"/>
    <sheet name="Pokyny pro vyplnění" sheetId="8" r:id="rId8"/>
  </sheets>
  <definedNames>
    <definedName name="_xlnm._FilterDatabase" localSheetId="1" hidden="1">'SO-01.1 - Vegetační úprav...'!$C$88:$K$234</definedName>
    <definedName name="_xlnm._FilterDatabase" localSheetId="2" hidden="1">'SO-01.2 - Vegetační úprav...'!$C$87:$K$196</definedName>
    <definedName name="_xlnm._FilterDatabase" localSheetId="3" hidden="1">'SO-01.3 - Vegetační úprav...'!$C$87:$K$196</definedName>
    <definedName name="_xlnm._FilterDatabase" localSheetId="4" hidden="1">'SO-01.4 - Vegetační úprav...'!$C$87:$K$199</definedName>
    <definedName name="_xlnm._FilterDatabase" localSheetId="5" hidden="1">'SO-02 - Plazníky'!$C$81:$K$91</definedName>
    <definedName name="_xlnm._FilterDatabase" localSheetId="6" hidden="1">'VRN - Vedlejší rozpočtové...'!$C$81:$K$98</definedName>
    <definedName name="_xlnm.Print_Titles" localSheetId="0">'Rekapitulace stavby'!$52:$52</definedName>
    <definedName name="_xlnm.Print_Titles" localSheetId="1">'SO-01.1 - Vegetační úprav...'!$88:$88</definedName>
    <definedName name="_xlnm.Print_Titles" localSheetId="2">'SO-01.2 - Vegetační úprav...'!$87:$87</definedName>
    <definedName name="_xlnm.Print_Titles" localSheetId="3">'SO-01.3 - Vegetační úprav...'!$87:$87</definedName>
    <definedName name="_xlnm.Print_Titles" localSheetId="4">'SO-01.4 - Vegetační úprav...'!$87:$87</definedName>
    <definedName name="_xlnm.Print_Titles" localSheetId="5">'SO-02 - Plazníky'!$81:$81</definedName>
    <definedName name="_xlnm.Print_Titles" localSheetId="6">'VRN - Vedlejší rozpočtové...'!$81:$81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stavby'!$C$42:$AQ$62</definedName>
    <definedName name="_xlnm.Print_Area" localSheetId="1">'SO-01.1 - Vegetační úprav...'!$C$4:$J$41,'SO-01.1 - Vegetační úprav...'!$C$47:$J$68,'SO-01.1 - Vegetační úprav...'!$C$74:$K$234</definedName>
    <definedName name="_xlnm.Print_Area" localSheetId="2">'SO-01.2 - Vegetační úprav...'!$C$4:$J$41,'SO-01.2 - Vegetační úprav...'!$C$47:$J$67,'SO-01.2 - Vegetační úprav...'!$C$73:$K$196</definedName>
    <definedName name="_xlnm.Print_Area" localSheetId="3">'SO-01.3 - Vegetační úprav...'!$C$4:$J$41,'SO-01.3 - Vegetační úprav...'!$C$47:$J$67,'SO-01.3 - Vegetační úprav...'!$C$73:$K$196</definedName>
    <definedName name="_xlnm.Print_Area" localSheetId="4">'SO-01.4 - Vegetační úprav...'!$C$4:$J$41,'SO-01.4 - Vegetační úprav...'!$C$47:$J$67,'SO-01.4 - Vegetační úprav...'!$C$73:$K$199</definedName>
    <definedName name="_xlnm.Print_Area" localSheetId="5">'SO-02 - Plazníky'!$C$4:$J$39,'SO-02 - Plazníky'!$C$45:$J$63,'SO-02 - Plazníky'!$C$69:$K$91</definedName>
    <definedName name="_xlnm.Print_Area" localSheetId="6">'VRN - Vedlejší rozpočtové...'!$C$4:$J$39,'VRN - Vedlejší rozpočtové...'!$C$45:$J$63,'VRN - Vedlejší rozpočtové...'!$C$69:$K$98</definedName>
  </definedNames>
  <calcPr calcId="125725"/>
</workbook>
</file>

<file path=xl/calcChain.xml><?xml version="1.0" encoding="utf-8"?>
<calcChain xmlns="http://schemas.openxmlformats.org/spreadsheetml/2006/main">
  <c r="E20" i="4"/>
  <c r="J37" i="7" l="1"/>
  <c r="J36"/>
  <c r="AY61" i="1" s="1"/>
  <c r="J35" i="7"/>
  <c r="AX61" i="1"/>
  <c r="BI96" i="7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T84" s="1"/>
  <c r="R85"/>
  <c r="R84" s="1"/>
  <c r="P85"/>
  <c r="P84" s="1"/>
  <c r="J79"/>
  <c r="J78"/>
  <c r="F78"/>
  <c r="F76"/>
  <c r="E74"/>
  <c r="J55"/>
  <c r="J54"/>
  <c r="F54"/>
  <c r="F52"/>
  <c r="E50"/>
  <c r="J18"/>
  <c r="E18"/>
  <c r="F79"/>
  <c r="J17"/>
  <c r="J12"/>
  <c r="J76" s="1"/>
  <c r="E7"/>
  <c r="E48" s="1"/>
  <c r="J37" i="6"/>
  <c r="J36"/>
  <c r="AY60" i="1"/>
  <c r="J35" i="6"/>
  <c r="AX60" i="1" s="1"/>
  <c r="BI89" i="6"/>
  <c r="BH89"/>
  <c r="BG89"/>
  <c r="BF89"/>
  <c r="T89"/>
  <c r="T88"/>
  <c r="R89"/>
  <c r="R88" s="1"/>
  <c r="P89"/>
  <c r="P88"/>
  <c r="BI85"/>
  <c r="BH85"/>
  <c r="BG85"/>
  <c r="BF85"/>
  <c r="T85"/>
  <c r="T84" s="1"/>
  <c r="T83" s="1"/>
  <c r="T82" s="1"/>
  <c r="R85"/>
  <c r="R84" s="1"/>
  <c r="R83" s="1"/>
  <c r="R82" s="1"/>
  <c r="P85"/>
  <c r="P84" s="1"/>
  <c r="P83" s="1"/>
  <c r="P82" s="1"/>
  <c r="AU60" i="1" s="1"/>
  <c r="J79" i="6"/>
  <c r="J78"/>
  <c r="F78"/>
  <c r="F76"/>
  <c r="E74"/>
  <c r="J55"/>
  <c r="J54"/>
  <c r="F54"/>
  <c r="F52"/>
  <c r="E50"/>
  <c r="J18"/>
  <c r="E18"/>
  <c r="F79" s="1"/>
  <c r="J17"/>
  <c r="J12"/>
  <c r="J76" s="1"/>
  <c r="E7"/>
  <c r="E72" s="1"/>
  <c r="J39" i="5"/>
  <c r="J38"/>
  <c r="AY59" i="1" s="1"/>
  <c r="J37" i="5"/>
  <c r="AX59" i="1"/>
  <c r="BI197" i="5"/>
  <c r="BH197"/>
  <c r="BG197"/>
  <c r="BF197"/>
  <c r="T197"/>
  <c r="T196" s="1"/>
  <c r="R197"/>
  <c r="R196"/>
  <c r="P197"/>
  <c r="P196" s="1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6"/>
  <c r="BH106"/>
  <c r="BG106"/>
  <c r="BF106"/>
  <c r="T106"/>
  <c r="R106"/>
  <c r="P106"/>
  <c r="BI101"/>
  <c r="BH101"/>
  <c r="BG101"/>
  <c r="BF101"/>
  <c r="T101"/>
  <c r="R101"/>
  <c r="P101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59" s="1"/>
  <c r="J19"/>
  <c r="J14"/>
  <c r="J56" s="1"/>
  <c r="E7"/>
  <c r="E76"/>
  <c r="J39" i="4"/>
  <c r="J38"/>
  <c r="AY58" i="1"/>
  <c r="J37" i="4"/>
  <c r="AX58" i="1" s="1"/>
  <c r="BI194" i="4"/>
  <c r="BH194"/>
  <c r="BG194"/>
  <c r="BF194"/>
  <c r="T194"/>
  <c r="T193"/>
  <c r="R194"/>
  <c r="R193" s="1"/>
  <c r="P194"/>
  <c r="P193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3"/>
  <c r="BH103"/>
  <c r="BG103"/>
  <c r="BF103"/>
  <c r="T103"/>
  <c r="R103"/>
  <c r="P103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F85"/>
  <c r="J19"/>
  <c r="J14"/>
  <c r="J56"/>
  <c r="E7"/>
  <c r="E50" s="1"/>
  <c r="J39" i="3"/>
  <c r="J38"/>
  <c r="AY57" i="1" s="1"/>
  <c r="J37" i="3"/>
  <c r="AX57" i="1" s="1"/>
  <c r="BI194" i="3"/>
  <c r="BH194"/>
  <c r="BG194"/>
  <c r="BF194"/>
  <c r="T194"/>
  <c r="T193" s="1"/>
  <c r="R194"/>
  <c r="R193" s="1"/>
  <c r="P194"/>
  <c r="P193" s="1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3"/>
  <c r="BH103"/>
  <c r="BG103"/>
  <c r="BF103"/>
  <c r="T103"/>
  <c r="R103"/>
  <c r="P103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 s="1"/>
  <c r="E7"/>
  <c r="E76"/>
  <c r="J39" i="2"/>
  <c r="J38"/>
  <c r="AY56" i="1"/>
  <c r="J37" i="2"/>
  <c r="AX56" i="1" s="1"/>
  <c r="BI232" i="2"/>
  <c r="BH232"/>
  <c r="BG232"/>
  <c r="BF232"/>
  <c r="T232"/>
  <c r="T231"/>
  <c r="R232"/>
  <c r="R231" s="1"/>
  <c r="P232"/>
  <c r="P231"/>
  <c r="BI227"/>
  <c r="BH227"/>
  <c r="BG227"/>
  <c r="BF227"/>
  <c r="T227"/>
  <c r="T226" s="1"/>
  <c r="R227"/>
  <c r="R226"/>
  <c r="P227"/>
  <c r="P226" s="1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43"/>
  <c r="BH143"/>
  <c r="BG143"/>
  <c r="BF143"/>
  <c r="T143"/>
  <c r="R143"/>
  <c r="P143"/>
  <c r="BI139"/>
  <c r="BH139"/>
  <c r="BG139"/>
  <c r="BF139"/>
  <c r="T139"/>
  <c r="R139"/>
  <c r="P139"/>
  <c r="BI133"/>
  <c r="BH133"/>
  <c r="BG133"/>
  <c r="BF133"/>
  <c r="T133"/>
  <c r="R133"/>
  <c r="P133"/>
  <c r="BI122"/>
  <c r="BH122"/>
  <c r="BG122"/>
  <c r="BF122"/>
  <c r="T122"/>
  <c r="R122"/>
  <c r="P122"/>
  <c r="BI118"/>
  <c r="BH118"/>
  <c r="BG118"/>
  <c r="BF118"/>
  <c r="T118"/>
  <c r="R118"/>
  <c r="P118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 s="1"/>
  <c r="E7"/>
  <c r="E77" s="1"/>
  <c r="L50" i="1"/>
  <c r="AM50"/>
  <c r="AM49"/>
  <c r="L49"/>
  <c r="AM47"/>
  <c r="L47"/>
  <c r="L45"/>
  <c r="L44"/>
  <c r="J232" i="2"/>
  <c r="J222"/>
  <c r="J210"/>
  <c r="BK204"/>
  <c r="J187"/>
  <c r="BK173"/>
  <c r="BK159"/>
  <c r="J122"/>
  <c r="BK111"/>
  <c r="J96"/>
  <c r="J216"/>
  <c r="BK210"/>
  <c r="J195"/>
  <c r="BK187"/>
  <c r="J173"/>
  <c r="BK163"/>
  <c r="BK143"/>
  <c r="BK139"/>
  <c r="J118"/>
  <c r="J107"/>
  <c r="BK100"/>
  <c r="J194" i="3"/>
  <c r="J186"/>
  <c r="BK179"/>
  <c r="J172"/>
  <c r="J157"/>
  <c r="BK151"/>
  <c r="J134"/>
  <c r="J126"/>
  <c r="BK110"/>
  <c r="J98"/>
  <c r="BK182"/>
  <c r="BK175"/>
  <c r="J161"/>
  <c r="BK146"/>
  <c r="J137"/>
  <c r="BK113"/>
  <c r="BK103"/>
  <c r="BK186" i="4"/>
  <c r="J164"/>
  <c r="BK151"/>
  <c r="BK134"/>
  <c r="J110"/>
  <c r="J172"/>
  <c r="BK164"/>
  <c r="BK117"/>
  <c r="J186"/>
  <c r="BK179"/>
  <c r="J161"/>
  <c r="J151"/>
  <c r="BK121"/>
  <c r="BK113"/>
  <c r="BK91"/>
  <c r="J185" i="5"/>
  <c r="BK178"/>
  <c r="BK164"/>
  <c r="BK149"/>
  <c r="J137"/>
  <c r="J120"/>
  <c r="J101"/>
  <c r="BK98"/>
  <c r="J197"/>
  <c r="J178"/>
  <c r="J164"/>
  <c r="J157"/>
  <c r="J145"/>
  <c r="BK124"/>
  <c r="BK116"/>
  <c r="J98"/>
  <c r="BK89" i="6"/>
  <c r="BK85" i="7"/>
  <c r="J85"/>
  <c r="BK232" i="2"/>
  <c r="J219"/>
  <c r="BK213"/>
  <c r="BK201"/>
  <c r="BK183"/>
  <c r="BK176"/>
  <c r="J169"/>
  <c r="BK155"/>
  <c r="BK118"/>
  <c r="J100"/>
  <c r="J92"/>
  <c r="J213"/>
  <c r="J201"/>
  <c r="BK191"/>
  <c r="J176"/>
  <c r="BK169"/>
  <c r="J155"/>
  <c r="J133"/>
  <c r="J111"/>
  <c r="BK96"/>
  <c r="AS55" i="1"/>
  <c r="BK154" i="3"/>
  <c r="BK137"/>
  <c r="J121"/>
  <c r="J103"/>
  <c r="BK91"/>
  <c r="BK186"/>
  <c r="BK172"/>
  <c r="BK157"/>
  <c r="J151"/>
  <c r="BK134"/>
  <c r="BK121"/>
  <c r="J110"/>
  <c r="BK194" i="4"/>
  <c r="BK161"/>
  <c r="BK154"/>
  <c r="J137"/>
  <c r="BK126"/>
  <c r="BK103"/>
  <c r="J168"/>
  <c r="J154"/>
  <c r="J113"/>
  <c r="J194"/>
  <c r="J182"/>
  <c r="BK168"/>
  <c r="J142"/>
  <c r="J126"/>
  <c r="BK110"/>
  <c r="J98"/>
  <c r="BK189" i="5"/>
  <c r="BK175"/>
  <c r="BK167"/>
  <c r="J154"/>
  <c r="J129"/>
  <c r="J124"/>
  <c r="BK106"/>
  <c r="BK91"/>
  <c r="J182"/>
  <c r="J167"/>
  <c r="BK160"/>
  <c r="BK145"/>
  <c r="BK140"/>
  <c r="BK120"/>
  <c r="BK101"/>
  <c r="J91"/>
  <c r="BK85" i="6"/>
  <c r="J96" i="7"/>
  <c r="J89"/>
  <c r="BK89"/>
  <c r="BK227" i="2"/>
  <c r="BK216"/>
  <c r="BK195"/>
  <c r="BK180"/>
  <c r="J139"/>
  <c r="J104"/>
  <c r="BK222"/>
  <c r="J204"/>
  <c r="J180"/>
  <c r="J159"/>
  <c r="BK122"/>
  <c r="BK92"/>
  <c r="J182" i="3"/>
  <c r="J164"/>
  <c r="BK142"/>
  <c r="BK117"/>
  <c r="BK194"/>
  <c r="BK168"/>
  <c r="J154"/>
  <c r="BK126"/>
  <c r="J91"/>
  <c r="BK157" i="4"/>
  <c r="BK142"/>
  <c r="J179"/>
  <c r="BK146"/>
  <c r="BK98"/>
  <c r="BK172"/>
  <c r="BK137"/>
  <c r="J103"/>
  <c r="BK197" i="5"/>
  <c r="J171"/>
  <c r="BK157"/>
  <c r="BK113"/>
  <c r="BK185"/>
  <c r="BK171"/>
  <c r="J149"/>
  <c r="BK137"/>
  <c r="J106"/>
  <c r="J89" i="6"/>
  <c r="J92" i="7"/>
  <c r="J227" i="2"/>
  <c r="J207"/>
  <c r="J191"/>
  <c r="BK133"/>
  <c r="BK107"/>
  <c r="BK219"/>
  <c r="BK207"/>
  <c r="J183"/>
  <c r="J163"/>
  <c r="J143"/>
  <c r="BK104"/>
  <c r="J175" i="3"/>
  <c r="J168"/>
  <c r="BK161"/>
  <c r="J146"/>
  <c r="J113"/>
  <c r="J179"/>
  <c r="BK164"/>
  <c r="J142"/>
  <c r="J117"/>
  <c r="BK98"/>
  <c r="BK182" i="4"/>
  <c r="J146"/>
  <c r="J121"/>
  <c r="BK175"/>
  <c r="J134"/>
  <c r="J175"/>
  <c r="J157"/>
  <c r="J117"/>
  <c r="J91"/>
  <c r="BK182" i="5"/>
  <c r="J160"/>
  <c r="J140"/>
  <c r="J116"/>
  <c r="J189"/>
  <c r="J175"/>
  <c r="BK154"/>
  <c r="BK129"/>
  <c r="J113"/>
  <c r="J85" i="6"/>
  <c r="BK92" i="7"/>
  <c r="BK96"/>
  <c r="BK91" i="2" l="1"/>
  <c r="J91"/>
  <c r="J65" s="1"/>
  <c r="T91"/>
  <c r="T90" s="1"/>
  <c r="T89" s="1"/>
  <c r="P90" i="3"/>
  <c r="P89" s="1"/>
  <c r="P88" s="1"/>
  <c r="AU57" i="1" s="1"/>
  <c r="T90" i="3"/>
  <c r="T89" s="1"/>
  <c r="T88" s="1"/>
  <c r="P90" i="4"/>
  <c r="P89" s="1"/>
  <c r="P88" s="1"/>
  <c r="AU58" i="1" s="1"/>
  <c r="R90" i="4"/>
  <c r="R89" s="1"/>
  <c r="R88" s="1"/>
  <c r="P90" i="5"/>
  <c r="P89"/>
  <c r="P88" s="1"/>
  <c r="AU59" i="1" s="1"/>
  <c r="T90" i="5"/>
  <c r="T89"/>
  <c r="T88" s="1"/>
  <c r="BK88" i="7"/>
  <c r="J88"/>
  <c r="J62"/>
  <c r="R88"/>
  <c r="R83" s="1"/>
  <c r="R82" s="1"/>
  <c r="P91" i="2"/>
  <c r="P90" s="1"/>
  <c r="P89" s="1"/>
  <c r="AU56" i="1" s="1"/>
  <c r="R91" i="2"/>
  <c r="R90" s="1"/>
  <c r="R89" s="1"/>
  <c r="BK90" i="3"/>
  <c r="R90"/>
  <c r="R89" s="1"/>
  <c r="R88" s="1"/>
  <c r="BK90" i="4"/>
  <c r="J90" s="1"/>
  <c r="J65" s="1"/>
  <c r="T90"/>
  <c r="T89"/>
  <c r="T88"/>
  <c r="BK90" i="5"/>
  <c r="J90" s="1"/>
  <c r="J65" s="1"/>
  <c r="R90"/>
  <c r="R89" s="1"/>
  <c r="R88" s="1"/>
  <c r="P88" i="7"/>
  <c r="P83"/>
  <c r="P82" s="1"/>
  <c r="AU61" i="1" s="1"/>
  <c r="T88" i="7"/>
  <c r="T83"/>
  <c r="T82" s="1"/>
  <c r="BK193" i="4"/>
  <c r="J193"/>
  <c r="J66"/>
  <c r="BK226" i="2"/>
  <c r="J226" s="1"/>
  <c r="J66" s="1"/>
  <c r="BK231"/>
  <c r="J231" s="1"/>
  <c r="J67" s="1"/>
  <c r="BK193" i="3"/>
  <c r="J193"/>
  <c r="J66" s="1"/>
  <c r="BK196" i="5"/>
  <c r="J196"/>
  <c r="J66"/>
  <c r="BK84" i="6"/>
  <c r="J84" s="1"/>
  <c r="J61" s="1"/>
  <c r="BK88"/>
  <c r="J88" s="1"/>
  <c r="J62" s="1"/>
  <c r="BK84" i="7"/>
  <c r="J84"/>
  <c r="J61" s="1"/>
  <c r="F55"/>
  <c r="E72"/>
  <c r="BE89"/>
  <c r="BE96"/>
  <c r="J52"/>
  <c r="BE85"/>
  <c r="BE92"/>
  <c r="BK89" i="5"/>
  <c r="BK88" s="1"/>
  <c r="J88" s="1"/>
  <c r="J63" s="1"/>
  <c r="E48" i="6"/>
  <c r="J52"/>
  <c r="BE89"/>
  <c r="F55"/>
  <c r="BE85"/>
  <c r="J82" i="5"/>
  <c r="F85"/>
  <c r="BE98"/>
  <c r="BE113"/>
  <c r="BE116"/>
  <c r="BE120"/>
  <c r="BE129"/>
  <c r="BE137"/>
  <c r="BE154"/>
  <c r="BE164"/>
  <c r="BE167"/>
  <c r="BE175"/>
  <c r="BE182"/>
  <c r="BE189"/>
  <c r="E50"/>
  <c r="BE91"/>
  <c r="BE101"/>
  <c r="BE106"/>
  <c r="BE124"/>
  <c r="BE140"/>
  <c r="BE145"/>
  <c r="BE149"/>
  <c r="BE157"/>
  <c r="BE160"/>
  <c r="BE171"/>
  <c r="BE178"/>
  <c r="BE185"/>
  <c r="BE197"/>
  <c r="J90" i="3"/>
  <c r="J65" s="1"/>
  <c r="F59" i="4"/>
  <c r="E76"/>
  <c r="J82"/>
  <c r="BE110"/>
  <c r="BE117"/>
  <c r="BE121"/>
  <c r="BE126"/>
  <c r="BE142"/>
  <c r="BE146"/>
  <c r="BE151"/>
  <c r="BE154"/>
  <c r="BE157"/>
  <c r="BE161"/>
  <c r="BE172"/>
  <c r="BE186"/>
  <c r="BE103"/>
  <c r="BE134"/>
  <c r="BE137"/>
  <c r="BE179"/>
  <c r="BE182"/>
  <c r="BE194"/>
  <c r="BE91"/>
  <c r="BE98"/>
  <c r="BE113"/>
  <c r="BE164"/>
  <c r="BE168"/>
  <c r="BE175"/>
  <c r="J56" i="3"/>
  <c r="BE91"/>
  <c r="BE98"/>
  <c r="BE110"/>
  <c r="BE117"/>
  <c r="BE121"/>
  <c r="BE126"/>
  <c r="BE142"/>
  <c r="BE154"/>
  <c r="BE161"/>
  <c r="BE164"/>
  <c r="BE168"/>
  <c r="BE175"/>
  <c r="BE182"/>
  <c r="BE186"/>
  <c r="E50"/>
  <c r="F59"/>
  <c r="BE103"/>
  <c r="BE113"/>
  <c r="BE134"/>
  <c r="BE137"/>
  <c r="BE146"/>
  <c r="BE151"/>
  <c r="BE157"/>
  <c r="BE172"/>
  <c r="BE179"/>
  <c r="BE194"/>
  <c r="E50" i="2"/>
  <c r="F59"/>
  <c r="BE100"/>
  <c r="BE107"/>
  <c r="BE118"/>
  <c r="BE122"/>
  <c r="BE133"/>
  <c r="BE143"/>
  <c r="BE163"/>
  <c r="BE187"/>
  <c r="BE191"/>
  <c r="BE201"/>
  <c r="BE204"/>
  <c r="BE207"/>
  <c r="BE210"/>
  <c r="BE216"/>
  <c r="J56"/>
  <c r="BE92"/>
  <c r="BE96"/>
  <c r="BE104"/>
  <c r="BE111"/>
  <c r="BE139"/>
  <c r="BE155"/>
  <c r="BE159"/>
  <c r="BE169"/>
  <c r="BE173"/>
  <c r="BE176"/>
  <c r="BE180"/>
  <c r="BE183"/>
  <c r="BE195"/>
  <c r="BE213"/>
  <c r="BE219"/>
  <c r="BE222"/>
  <c r="BE227"/>
  <c r="BE232"/>
  <c r="J36"/>
  <c r="AW56" i="1" s="1"/>
  <c r="F36" i="3"/>
  <c r="BA57" i="1"/>
  <c r="F37" i="4"/>
  <c r="BB58" i="1" s="1"/>
  <c r="F37" i="5"/>
  <c r="BB59" i="1"/>
  <c r="F37" i="6"/>
  <c r="BD60" i="1" s="1"/>
  <c r="F36" i="7"/>
  <c r="BC61" i="1"/>
  <c r="F37" i="3"/>
  <c r="BB57" i="1" s="1"/>
  <c r="F38" i="4"/>
  <c r="BC58" i="1" s="1"/>
  <c r="F36" i="2"/>
  <c r="BA56" i="1" s="1"/>
  <c r="F38" i="3"/>
  <c r="BC57" i="1" s="1"/>
  <c r="F36" i="4"/>
  <c r="BA58" i="1" s="1"/>
  <c r="J36" i="5"/>
  <c r="AW59" i="1" s="1"/>
  <c r="F34" i="6"/>
  <c r="BA60" i="1" s="1"/>
  <c r="F37" i="2"/>
  <c r="BB56" i="1" s="1"/>
  <c r="F36" i="5"/>
  <c r="BA59" i="1" s="1"/>
  <c r="F38" i="5"/>
  <c r="BC59" i="1" s="1"/>
  <c r="F38" i="2"/>
  <c r="BC56" i="1" s="1"/>
  <c r="AS54"/>
  <c r="J36" i="3"/>
  <c r="AW57" i="1"/>
  <c r="J36" i="4"/>
  <c r="AW58" i="1" s="1"/>
  <c r="F39" i="4"/>
  <c r="BD58" i="1" s="1"/>
  <c r="F39" i="5"/>
  <c r="BD59" i="1" s="1"/>
  <c r="J34" i="6"/>
  <c r="AW60" i="1"/>
  <c r="F36" i="6"/>
  <c r="BC60" i="1" s="1"/>
  <c r="F35" i="7"/>
  <c r="BB61" i="1"/>
  <c r="F39" i="2"/>
  <c r="BD56" i="1" s="1"/>
  <c r="F39" i="3"/>
  <c r="BD57" i="1"/>
  <c r="F35" i="6"/>
  <c r="BB60" i="1" s="1"/>
  <c r="F34" i="7"/>
  <c r="BA61" i="1" s="1"/>
  <c r="J34" i="7"/>
  <c r="AW61" i="1" s="1"/>
  <c r="F37" i="7"/>
  <c r="BD61" i="1" s="1"/>
  <c r="BK89" i="4" l="1"/>
  <c r="BK88" s="1"/>
  <c r="J88" s="1"/>
  <c r="J32" s="1"/>
  <c r="BK90" i="2"/>
  <c r="BK89" s="1"/>
  <c r="J89" s="1"/>
  <c r="J63" s="1"/>
  <c r="BK89" i="3"/>
  <c r="BK88" s="1"/>
  <c r="J88" s="1"/>
  <c r="J63" s="1"/>
  <c r="BK83" i="6"/>
  <c r="J83" s="1"/>
  <c r="J60" s="1"/>
  <c r="BK83" i="7"/>
  <c r="J83" s="1"/>
  <c r="J60" s="1"/>
  <c r="J89" i="5"/>
  <c r="J64"/>
  <c r="AG58" i="1"/>
  <c r="J63" i="4"/>
  <c r="F35" i="2"/>
  <c r="AZ56" i="1"/>
  <c r="BB55"/>
  <c r="BA55"/>
  <c r="AW55" s="1"/>
  <c r="J33" i="6"/>
  <c r="AV60" i="1" s="1"/>
  <c r="AT60" s="1"/>
  <c r="AU55"/>
  <c r="AU54" s="1"/>
  <c r="J35" i="3"/>
  <c r="AV57" i="1" s="1"/>
  <c r="AT57" s="1"/>
  <c r="BD55"/>
  <c r="F35" i="3"/>
  <c r="AZ57" i="1" s="1"/>
  <c r="F35" i="5"/>
  <c r="AZ59" i="1"/>
  <c r="J35" i="2"/>
  <c r="AV56" i="1" s="1"/>
  <c r="AT56" s="1"/>
  <c r="J35" i="4"/>
  <c r="AV58" i="1" s="1"/>
  <c r="AT58" s="1"/>
  <c r="BC55"/>
  <c r="AY55" s="1"/>
  <c r="F33" i="6"/>
  <c r="AZ60" i="1"/>
  <c r="F35" i="4"/>
  <c r="AZ58" i="1" s="1"/>
  <c r="J32" i="5"/>
  <c r="AG59" i="1"/>
  <c r="J33" i="7"/>
  <c r="AV61" i="1" s="1"/>
  <c r="AT61" s="1"/>
  <c r="J35" i="5"/>
  <c r="AV59" i="1" s="1"/>
  <c r="AT59" s="1"/>
  <c r="F33" i="7"/>
  <c r="AZ61" i="1" s="1"/>
  <c r="J89" i="4" l="1"/>
  <c r="J64" s="1"/>
  <c r="AN58" i="1"/>
  <c r="J90" i="2"/>
  <c r="J64" s="1"/>
  <c r="J32"/>
  <c r="AG56" i="1" s="1"/>
  <c r="J89" i="3"/>
  <c r="J64" s="1"/>
  <c r="BK82" i="6"/>
  <c r="J82" s="1"/>
  <c r="J59" s="1"/>
  <c r="BK82" i="7"/>
  <c r="J82"/>
  <c r="J59" s="1"/>
  <c r="AN59" i="1"/>
  <c r="J41" i="5"/>
  <c r="J41" i="4"/>
  <c r="AN56" i="1"/>
  <c r="BD54"/>
  <c r="W33" s="1"/>
  <c r="BC54"/>
  <c r="W32" s="1"/>
  <c r="BB54"/>
  <c r="AX54" s="1"/>
  <c r="J32" i="3"/>
  <c r="AG57" i="1" s="1"/>
  <c r="AX55"/>
  <c r="BA54"/>
  <c r="W30" s="1"/>
  <c r="AZ55"/>
  <c r="AV55" s="1"/>
  <c r="AT55" s="1"/>
  <c r="J41" i="2" l="1"/>
  <c r="J41" i="3"/>
  <c r="AN57" i="1"/>
  <c r="AG55"/>
  <c r="W31"/>
  <c r="J30" i="7"/>
  <c r="AG61" i="1" s="1"/>
  <c r="AZ54"/>
  <c r="W29" s="1"/>
  <c r="J30" i="6"/>
  <c r="AG60" i="1" s="1"/>
  <c r="AY54"/>
  <c r="AW54"/>
  <c r="AK30" s="1"/>
  <c r="AN55" l="1"/>
  <c r="J39" i="6"/>
  <c r="J39" i="7"/>
  <c r="AN60" i="1"/>
  <c r="AN61"/>
  <c r="AG54"/>
  <c r="AK26" s="1"/>
  <c r="AV54"/>
  <c r="AK29" s="1"/>
  <c r="AK35" l="1"/>
  <c r="AT54"/>
  <c r="AN54" s="1"/>
</calcChain>
</file>

<file path=xl/sharedStrings.xml><?xml version="1.0" encoding="utf-8"?>
<sst xmlns="http://schemas.openxmlformats.org/spreadsheetml/2006/main" count="5131" uniqueCount="680">
  <si>
    <t>Export Komplet</t>
  </si>
  <si>
    <t>VZ</t>
  </si>
  <si>
    <t>2.0</t>
  </si>
  <si>
    <t>ZAMOK</t>
  </si>
  <si>
    <t>False</t>
  </si>
  <si>
    <t>{40d89644-ef10-4a35-bbee-40aa4e855afb}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</si>
  <si>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</si>
  <si>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</si>
  <si>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</si>
  <si>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</si>
  <si>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</si>
  <si>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</si>
  <si>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</si>
  <si>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</si>
  <si>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20055_UM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</si>
  <si>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</si>
  <si>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</si>
  <si>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Projektové dokumentace 2020, část 1 Biokoridor LBK 44 v k.ú. Úmonín</t>
  </si>
  <si>
    <t>KSO:</t>
  </si>
  <si>
    <t/>
  </si>
  <si>
    <t>CC-CZ:</t>
  </si>
  <si>
    <t>Místo:</t>
  </si>
  <si>
    <t>Úmonín</t>
  </si>
  <si>
    <t>Datum:</t>
  </si>
  <si>
    <t>27. 4. 2022</t>
  </si>
  <si>
    <t>Zadavatel:</t>
  </si>
  <si>
    <t>IČ:</t>
  </si>
  <si>
    <t>01312774</t>
  </si>
  <si>
    <t xml:space="preserve">ČR - SPÚ. pobočka Kutná  Hora </t>
  </si>
  <si>
    <t>DIČ:</t>
  </si>
  <si>
    <t>Uchazeč:</t>
  </si>
  <si>
    <t>Vyplň údaj</t>
  </si>
  <si>
    <t>Projektant:</t>
  </si>
  <si>
    <t>63486466</t>
  </si>
  <si>
    <t>ATELIER FONTES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</si>
  <si>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</si>
  <si>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</si>
  <si>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</si>
  <si>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</si>
  <si>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</si>
  <si>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</si>
  <si>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</si>
  <si>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</si>
  <si>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</si>
  <si>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</si>
  <si>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</si>
  <si>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</si>
  <si>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</si>
  <si>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</si>
  <si>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</si>
  <si>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</si>
  <si>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</si>
  <si>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</si>
  <si>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</si>
  <si>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</si>
  <si>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</si>
  <si>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</si>
  <si>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</si>
  <si>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</si>
  <si>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</si>
  <si>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</si>
  <si>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</si>
  <si>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</si>
  <si>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</si>
  <si>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</si>
  <si>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</si>
  <si>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</si>
  <si>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</si>
  <si>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</si>
  <si>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</si>
  <si>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</si>
  <si>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</si>
  <si>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</si>
  <si>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</si>
  <si>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</si>
  <si>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</si>
  <si>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</si>
  <si>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</si>
  <si>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Vegetační úpravy</t>
  </si>
  <si>
    <t>STA</t>
  </si>
  <si>
    <t>1</t>
  </si>
  <si>
    <t>{a2003399-3573-48fd-914f-dd9ca30ef1be}</t>
  </si>
  <si>
    <t>2</t>
  </si>
  <si>
    <t>/</t>
  </si>
  <si>
    <t>SO-01.1</t>
  </si>
  <si>
    <t>Vegetační úpravy - realizace</t>
  </si>
  <si>
    <t>Soupis</t>
  </si>
  <si>
    <t>{52127181-bd26-435d-ab17-8ed506843b8e}</t>
  </si>
  <si>
    <t>SO-01.2</t>
  </si>
  <si>
    <t xml:space="preserve">Vegetační úpravy – následná péče v 1. roce  </t>
  </si>
  <si>
    <t>{18b301ac-3ee3-4648-97b8-ebf602c3e9a8}</t>
  </si>
  <si>
    <t>SO-01.3</t>
  </si>
  <si>
    <t xml:space="preserve">Vegetační úpravy – následná péče v 2. roce  </t>
  </si>
  <si>
    <t>{1a6090b9-d9c0-400c-9983-07962a02b0f1}</t>
  </si>
  <si>
    <t>SO-01.4</t>
  </si>
  <si>
    <t xml:space="preserve">Vegetační úpravy – následná péče v 3. roce  </t>
  </si>
  <si>
    <t>{184a7e28-d68a-42ea-a241-9fa68d7139d0}</t>
  </si>
  <si>
    <t>SO-02</t>
  </si>
  <si>
    <t>Plazníky</t>
  </si>
  <si>
    <t>{70186370-0769-40e4-acea-ab629daf23a4}</t>
  </si>
  <si>
    <t>VRN</t>
  </si>
  <si>
    <t>Vedlejší rozpočtové náklady</t>
  </si>
  <si>
    <t>{e1376786-57a0-4427-a668-03e69d83e555}</t>
  </si>
  <si>
    <t>KRYCÍ LIST SOUPISU PRACÍ</t>
  </si>
  <si>
    <t>Objekt:</t>
  </si>
  <si>
    <t>SO-01 - Vegetační úpravy</t>
  </si>
  <si>
    <t>Soupis:</t>
  </si>
  <si>
    <t>SO-01.1 - Vegetační úpravy - realizace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</si>
  <si>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</si>
  <si>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</si>
  <si>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</si>
  <si>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</si>
  <si>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</si>
  <si>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</si>
  <si>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</si>
  <si>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</si>
  <si>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</si>
  <si>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</si>
  <si>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</si>
  <si>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</si>
  <si>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</si>
  <si>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</si>
  <si>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</si>
  <si>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</si>
  <si>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</si>
  <si>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</si>
  <si>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</si>
  <si>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</si>
  <si>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</si>
  <si>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</si>
  <si>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</si>
  <si>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</si>
  <si>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</si>
  <si>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</si>
  <si>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183403114</t>
  </si>
  <si>
    <t>Obdělání půdy kultivátorováním v rovině a svahu do 1:5</t>
  </si>
  <si>
    <t>m2</t>
  </si>
  <si>
    <t>CS ÚRS 2022 01</t>
  </si>
  <si>
    <t>4</t>
  </si>
  <si>
    <t>-806307383</t>
  </si>
  <si>
    <t>PP</t>
  </si>
  <si>
    <t>Obdělání půdy kultivátorováním v rovině nebo na svahu do 1:5</t>
  </si>
  <si>
    <t>Online PSC</t>
  </si>
  <si>
    <t>https://podminky.urs.cz/item/CS_URS_2022_01/183403114</t>
  </si>
  <si>
    <t>P</t>
  </si>
  <si>
    <t>Poznámka k položce:_x000D_
plošné zapravení kondicionéru do půdy</t>
  </si>
  <si>
    <t>183408312</t>
  </si>
  <si>
    <t>Smykování na plochách nad 1 ha v půdě střední</t>
  </si>
  <si>
    <t>ha</t>
  </si>
  <si>
    <t>612786116</t>
  </si>
  <si>
    <t>Smykování na plochách jednotlivě přes 1 ha, v půdě střední</t>
  </si>
  <si>
    <t>https://podminky.urs.cz/item/CS_URS_2022_01/183408312</t>
  </si>
  <si>
    <t>VV</t>
  </si>
  <si>
    <t>1.3967*2</t>
  </si>
  <si>
    <t>3</t>
  </si>
  <si>
    <t>183551313</t>
  </si>
  <si>
    <t>Úprava půdy orbou střední do 0,24 m ploch do 5 ha sklonu do 5°</t>
  </si>
  <si>
    <t>210699613</t>
  </si>
  <si>
    <t>Úprava zemědělské půdy - orba střední, hl. do 0,24 m, na ploše jednotlivě do 5 ha, o sklonu do 5°</t>
  </si>
  <si>
    <t>https://podminky.urs.cz/item/CS_URS_2022_01/183551313</t>
  </si>
  <si>
    <t>1,3967</t>
  </si>
  <si>
    <t>026.R5</t>
  </si>
  <si>
    <t>Aplikace půdního kondicionéru plošná</t>
  </si>
  <si>
    <t>1812046311</t>
  </si>
  <si>
    <t>Poznámka k položce:_x000D_
celá plocha LBK</t>
  </si>
  <si>
    <t>5</t>
  </si>
  <si>
    <t>M</t>
  </si>
  <si>
    <t>026.R4</t>
  </si>
  <si>
    <t>Půdní kondicionér dle TZ</t>
  </si>
  <si>
    <t>kg</t>
  </si>
  <si>
    <t>8</t>
  </si>
  <si>
    <t>1503839989</t>
  </si>
  <si>
    <t>Poznámka k položce:_x000D_
typu Agrosil</t>
  </si>
  <si>
    <t>"plošná aplikace" 13967/100*10</t>
  </si>
  <si>
    <t>6</t>
  </si>
  <si>
    <t>183101113</t>
  </si>
  <si>
    <t>Hloubení jamek bez výměny půdy zeminy tř 1 až 4 objem do 0,05 m3 v rovině a svahu do 1:5</t>
  </si>
  <si>
    <t>kus</t>
  </si>
  <si>
    <t>1616869510</t>
  </si>
  <si>
    <t>Hloubení jamek pro vysazování rostlin v zemině tř.1 až 4 bez výměny půdy v rovině nebo na svahu do 1:5, objemu přes 0,02 do 0,05 m3</t>
  </si>
  <si>
    <t>https://podminky.urs.cz/item/CS_URS_2022_01/183101113</t>
  </si>
  <si>
    <t>Poznámka k položce:_x000D_
stromy a keře v oplocenkách</t>
  </si>
  <si>
    <t>"stromy, objem jamky 0,037m3" 836</t>
  </si>
  <si>
    <t>"keře, objem jamky 0,027m3" 705</t>
  </si>
  <si>
    <t>Součet</t>
  </si>
  <si>
    <t>7</t>
  </si>
  <si>
    <t>184102111</t>
  </si>
  <si>
    <t>Výsadba dřeviny s balem D do 0,2 m do jamky se zalitím v rovině a svahu do 1:5</t>
  </si>
  <si>
    <t>-452619995</t>
  </si>
  <si>
    <t>Výsadba dřeviny s balem do předem vyhloubené jamky se zalitím v rovině nebo na svahu do 1:5, při průměru balu přes 100 do 200 mm</t>
  </si>
  <si>
    <t>https://podminky.urs.cz/item/CS_URS_2022_01/184102111</t>
  </si>
  <si>
    <t>Poznámka k položce:_x000D_
stromy v oplocenkách</t>
  </si>
  <si>
    <t>02601.R</t>
  </si>
  <si>
    <t>Sazenice dřevin listnaté, poloodrostky 0,8 - 1,2 m, obalované</t>
  </si>
  <si>
    <t>-1450965173</t>
  </si>
  <si>
    <t>"Lípa malolistá" 165</t>
  </si>
  <si>
    <t>"Habr obecný    " 168</t>
  </si>
  <si>
    <t>"Javor klen   " 73</t>
  </si>
  <si>
    <t>"Javor mléč " 65</t>
  </si>
  <si>
    <t>"Javor babyka" 70</t>
  </si>
  <si>
    <t>"Dub zimní " 142</t>
  </si>
  <si>
    <t>"Topol osika" 30</t>
  </si>
  <si>
    <t>"Jilm horský " 41</t>
  </si>
  <si>
    <t>9</t>
  </si>
  <si>
    <t>02602.R</t>
  </si>
  <si>
    <t>Sazenice ovocných dřevin, krytokořenné, výška 1,2- 1,51 m</t>
  </si>
  <si>
    <t>1891502717</t>
  </si>
  <si>
    <t>Sazenice ovocných dřevin, krytokořenné, výška 1,2- 1,51 m.</t>
  </si>
  <si>
    <t>"Třešeň ptačí" 33</t>
  </si>
  <si>
    <t>"Jeřáb obecný" 29</t>
  </si>
  <si>
    <t>"Jabloň domácí/hrušeň obecná" 20</t>
  </si>
  <si>
    <t>10</t>
  </si>
  <si>
    <t>184102110</t>
  </si>
  <si>
    <t>Výsadba dřeviny s balem D do 0,1 m do jamky se zalitím v rovině a svahu do 1:5</t>
  </si>
  <si>
    <t>582433086</t>
  </si>
  <si>
    <t>Výsadba dřeviny s balem do předem vyhloubené jamky se zalitím v rovině nebo na svahu do 1:5, při průměru balu do 100 mm</t>
  </si>
  <si>
    <t>https://podminky.urs.cz/item/CS_URS_2022_01/184102110</t>
  </si>
  <si>
    <t>Poznámka k položce:_x000D_
keře</t>
  </si>
  <si>
    <t>11</t>
  </si>
  <si>
    <t>02608.R01</t>
  </si>
  <si>
    <t>Listnaté keře, kontejner, výška 60/80 cm</t>
  </si>
  <si>
    <t>777116522</t>
  </si>
  <si>
    <t>"růže šípková" 102</t>
  </si>
  <si>
    <t>"hlohy obecný" 81</t>
  </si>
  <si>
    <t>"řešetlák počistivý" 70</t>
  </si>
  <si>
    <t>"slivoň trnka" 78</t>
  </si>
  <si>
    <t>"brslen evropský" 112</t>
  </si>
  <si>
    <t>"kalina obecná" 70</t>
  </si>
  <si>
    <t>"ptačí zob obecný" 117</t>
  </si>
  <si>
    <t>"líska obecná"55</t>
  </si>
  <si>
    <t>"bez černý" 20</t>
  </si>
  <si>
    <t>12</t>
  </si>
  <si>
    <t>183101115</t>
  </si>
  <si>
    <t>Hloubení jamek bez výměny půdy zeminy tř 1 až 4 objem do 0,4 m3 v rovině a svahu do 1:5</t>
  </si>
  <si>
    <t>1432069233</t>
  </si>
  <si>
    <t>Hloubení jamek pro vysazování rostlin v zemině tř.1 až 4 bez výměny půdy v rovině nebo na svahu do 1:5, objemu přes 0,125 do 0,40 m3</t>
  </si>
  <si>
    <t>https://podminky.urs.cz/item/CS_URS_2022_01/183101115</t>
  </si>
  <si>
    <t xml:space="preserve">Poznámka k položce:_x000D_
ovocné dřeviny mimo oplocenky </t>
  </si>
  <si>
    <t>13</t>
  </si>
  <si>
    <t>184201112</t>
  </si>
  <si>
    <t>Výsadba stromu bez balu do jamky výška kmene do 2,5 m v rovině a svahu do 1:5</t>
  </si>
  <si>
    <t>1727028595</t>
  </si>
  <si>
    <t>Výsadba stromů bez balu do předem vyhloubené jamky se zalitím v rovině nebo na svahu do 1:5, při výšce kmene přes 1,8 do 2,5 m</t>
  </si>
  <si>
    <t>https://podminky.urs.cz/item/CS_URS_2022_01/184201112</t>
  </si>
  <si>
    <t>14</t>
  </si>
  <si>
    <t>02603.R</t>
  </si>
  <si>
    <t>Ovocné dřeviny, prostokořenné, polokmen až vysokokmen, výška 2,0 - 2,5m</t>
  </si>
  <si>
    <t>-733619657</t>
  </si>
  <si>
    <t>"Třešeň ptačí" 4</t>
  </si>
  <si>
    <t>"Jeřáb obecný" 6</t>
  </si>
  <si>
    <t>"Jabloň domácí/hrušeň obecná" 15</t>
  </si>
  <si>
    <t>026.R06</t>
  </si>
  <si>
    <t>Aplikace kořenového hydrogelu namáčením kořenového systému sazenic</t>
  </si>
  <si>
    <t>-1505735132</t>
  </si>
  <si>
    <t>Poznámka k položce:_x000D_
včetně materiálu = ochranný kořenový hydrogel</t>
  </si>
  <si>
    <t>"Stromy a keře" 705+863</t>
  </si>
  <si>
    <t>16</t>
  </si>
  <si>
    <t>026.R3</t>
  </si>
  <si>
    <t>Aplikace půdního kondicionéru či pomocné půdní látky při výsadbě dřeviny</t>
  </si>
  <si>
    <t>337472648</t>
  </si>
  <si>
    <t>"stromy i keře"705+861</t>
  </si>
  <si>
    <t>17</t>
  </si>
  <si>
    <t>026.R7</t>
  </si>
  <si>
    <t>Granulovaný hydroabsorbent do výsadbové jámy dle TZ</t>
  </si>
  <si>
    <t>196582219</t>
  </si>
  <si>
    <t>Poznámka k položce:_x000D_
1 kg na sazenici mimo oplocenku, 0,3 kg na sazenici v oplocence</t>
  </si>
  <si>
    <t>(25*1)+(705+836)*0,3</t>
  </si>
  <si>
    <t>18</t>
  </si>
  <si>
    <t>181411121</t>
  </si>
  <si>
    <t>Založení lučního trávníku výsevem plochy do 1000 m2 v rovině a ve svahu do 1:5</t>
  </si>
  <si>
    <t>-759373617</t>
  </si>
  <si>
    <t>Založení trávníku na půdě předem připravené plochy do 1000 m2 výsevem včetně utažení lučního v rovině nebo na svahu do 1:5</t>
  </si>
  <si>
    <t>https://podminky.urs.cz/item/CS_URS_2022_01/181411121</t>
  </si>
  <si>
    <t>19</t>
  </si>
  <si>
    <t>181411.R01</t>
  </si>
  <si>
    <t>Osivo travní dle TZ - sadové mezipásy</t>
  </si>
  <si>
    <t>-892201889</t>
  </si>
  <si>
    <t xml:space="preserve">Poznámka k položce:_x000D_
plocha * výsevek </t>
  </si>
  <si>
    <t>(13967-4275)*30/1000</t>
  </si>
  <si>
    <t>20</t>
  </si>
  <si>
    <t>181411.R02</t>
  </si>
  <si>
    <t>Osivo travní dle TZ - jetelotravní směs</t>
  </si>
  <si>
    <t>1341348121</t>
  </si>
  <si>
    <t>Poznámka k položce:_x000D_
plocha * výsevek</t>
  </si>
  <si>
    <t>(1001+1004+969+1301)*3/1000</t>
  </si>
  <si>
    <t>184215412</t>
  </si>
  <si>
    <t>Zhotovení závlahové mísy dřevin D do 1,0 m v rovině nebo na svahu do 1:5</t>
  </si>
  <si>
    <t>-7593760</t>
  </si>
  <si>
    <t>Zhotovení závlahové mísy u solitérních dřevin v rovině nebo na svahu do 1:5, o průměru mísy přes 0,5 do 1 m</t>
  </si>
  <si>
    <t>https://podminky.urs.cz/item/CS_URS_2022_01/184215412</t>
  </si>
  <si>
    <t>Poznámka k položce:_x000D_
u stromů mimo oplocenku</t>
  </si>
  <si>
    <t>22</t>
  </si>
  <si>
    <t>184911431</t>
  </si>
  <si>
    <t>Mulčování rostlin kůrou tl. do 0,15 m v rovině a svahu do 1:5</t>
  </si>
  <si>
    <t>-1986460917</t>
  </si>
  <si>
    <t>Mulčování vysazených rostlin mulčovací kůrou, tl. přes 100 do 150 mm v rovině nebo na svahu do 1:5</t>
  </si>
  <si>
    <t>https://podminky.urs.cz/item/CS_URS_2022_01/184911431</t>
  </si>
  <si>
    <t>"mulčování individuální" (836+705)*0.4+25*0.8</t>
  </si>
  <si>
    <t>"mulčování plošné" 125+144+176+177+171+195+211+160+172+147+48</t>
  </si>
  <si>
    <t>23</t>
  </si>
  <si>
    <t>103911.R</t>
  </si>
  <si>
    <t>Kůrodřevní hmota pro mulčování rostlin</t>
  </si>
  <si>
    <t>m3</t>
  </si>
  <si>
    <t>-2044191695</t>
  </si>
  <si>
    <t>2362,4*0,15</t>
  </si>
  <si>
    <t>24</t>
  </si>
  <si>
    <t>348951270.R</t>
  </si>
  <si>
    <t>Oplocení kultur v 1,6 m s drátěným pletivem a zavětrováním dle TZ</t>
  </si>
  <si>
    <t>m</t>
  </si>
  <si>
    <t>-378887696</t>
  </si>
  <si>
    <t>Oplocení lesních kultur dřevěnými kůly průměru do 120 mm, v osové vzdálenosti 3 m, oplocení výšky 1,6 m, dle TZ</t>
  </si>
  <si>
    <t>125+130+150+150+146+163+163+143+150+130+55</t>
  </si>
  <si>
    <t>25</t>
  </si>
  <si>
    <t>348951271.R</t>
  </si>
  <si>
    <t>Vrata do oplocení kultur pro vjezd techniky,šíře min. 2,5 m</t>
  </si>
  <si>
    <t>239937532</t>
  </si>
  <si>
    <t>Vrata do oplocení kultur pro vjezd techniky, šíře min. 2,5 m</t>
  </si>
  <si>
    <t>2+2+2+2+2+2+2+2+2+2</t>
  </si>
  <si>
    <t>26</t>
  </si>
  <si>
    <t>184215133</t>
  </si>
  <si>
    <t>Ukotvení kmene dřevin třemi kůly D do 0,1 m délky do 3 m</t>
  </si>
  <si>
    <t>-1086178883</t>
  </si>
  <si>
    <t>Ukotvení dřeviny kůly třemi kůly, délky přes 2 do 3 m</t>
  </si>
  <si>
    <t>https://podminky.urs.cz/item/CS_URS_2022_01/184215133</t>
  </si>
  <si>
    <t>27</t>
  </si>
  <si>
    <t>60591255</t>
  </si>
  <si>
    <t>kůl vyvazovací dřevěný impregnovaný D 8cm dl 2,5m</t>
  </si>
  <si>
    <t>-526177995</t>
  </si>
  <si>
    <t>3*25</t>
  </si>
  <si>
    <t>28</t>
  </si>
  <si>
    <t>184501142.R</t>
  </si>
  <si>
    <t>Zhotovení obalu ze samosvorné chráničky v rovině a svahu do 1:5</t>
  </si>
  <si>
    <t>-2124069917</t>
  </si>
  <si>
    <t>Zhotovení obalu kmene ze samosvorné chráničky v rovině nebo na svahu do 1:5</t>
  </si>
  <si>
    <t>29</t>
  </si>
  <si>
    <t>184.R01.1</t>
  </si>
  <si>
    <t>samosvorná ochrana kmene dřeviny</t>
  </si>
  <si>
    <t>125871510</t>
  </si>
  <si>
    <t>Poznámka k položce:_x000D_
délka 1,1 m</t>
  </si>
  <si>
    <t>30</t>
  </si>
  <si>
    <t>184813121</t>
  </si>
  <si>
    <t>Ochrana dřevin před okusem mechanicky pletivem v rovině a svahu do 1:5</t>
  </si>
  <si>
    <t>-257970003</t>
  </si>
  <si>
    <t>Ochrana dřevin před okusem zvěří mechanicky v rovině nebo ve svahu do 1:5, pletivem, výšky do 2 m</t>
  </si>
  <si>
    <t>https://podminky.urs.cz/item/CS_URS_2022_01/184813121</t>
  </si>
  <si>
    <t>Poznámka k položce:_x000D_
okolo kůlů, lesnické pletivo 160/23/15, délka pletiva 2m, instalace dle TZ</t>
  </si>
  <si>
    <t>Ostatní konstrukce a práce, bourání</t>
  </si>
  <si>
    <t>31</t>
  </si>
  <si>
    <t>913312111</t>
  </si>
  <si>
    <t>Hraniční značka dřevěný kůl</t>
  </si>
  <si>
    <t>497381662</t>
  </si>
  <si>
    <t>https://podminky.urs.cz/item/CS_URS_2022_01/913312111</t>
  </si>
  <si>
    <t>Poznámka k položce:_x000D_
materiál: hraniční značka železničný pražec dřevěný,  150x260x2600</t>
  </si>
  <si>
    <t>998</t>
  </si>
  <si>
    <t>Přesun hmot</t>
  </si>
  <si>
    <t>32</t>
  </si>
  <si>
    <t>998231311</t>
  </si>
  <si>
    <t>Přesun hmot pro sadovnické a krajinářské úpravy vodorovně do 5000 m</t>
  </si>
  <si>
    <t>t</t>
  </si>
  <si>
    <t>1395578881</t>
  </si>
  <si>
    <t>Přesun hmot pro sadovnické a krajinářské úpravy - strojně dopravní vzdálenost do 5000 m</t>
  </si>
  <si>
    <t>https://podminky.urs.cz/item/CS_URS_2022_01/998231311</t>
  </si>
  <si>
    <t xml:space="preserve">SO-01.2 - Vegetační úpravy – následná péče v 1. roce  </t>
  </si>
  <si>
    <t>111151231</t>
  </si>
  <si>
    <t>Pokosení trávníku lučního plochy do 10000 m2 s odvozem do 20 km v rovině a svahu do 1:5</t>
  </si>
  <si>
    <t>1143670308</t>
  </si>
  <si>
    <t>Pokosení trávníku při souvislé ploše přes 1000 do 10000 m2 lučního v rovině nebo svahu do 1:5</t>
  </si>
  <si>
    <t>https://podminky.urs.cz/item/CS_URS_2022_01/111151231</t>
  </si>
  <si>
    <t>Poznámka k položce:_x000D_
postup 1: s vyhrabáním a odvozem hmoty (lze i se sušením sena), při kosení musí být obsekáno 25 jednotlivě vysazených stromků, třikrát ročně._x000D_
postup 2: s ponecháním hmoty na místě - na plochách osetých směsí pro sadové mezipásy (plochy mezi oplocenkami, plochy mezi oplocenkou a okrajem pozemku), 2x ročně</t>
  </si>
  <si>
    <t>"postup 1"4275*3</t>
  </si>
  <si>
    <t>"postup 2"1118*2</t>
  </si>
  <si>
    <t>184851617</t>
  </si>
  <si>
    <t>Mechan. ožínání sazenic v pruzích sklon do 1:5 střed. viditelnost a výšky buřeně přes 60 cm</t>
  </si>
  <si>
    <t>572997680</t>
  </si>
  <si>
    <t>Mechanizované ožínání sazenic v pruzích sklon do 1:5 při viditelnosti střední, výšky přes 60 cm</t>
  </si>
  <si>
    <t>https://podminky.urs.cz/item/CS_URS_2022_01/184851617</t>
  </si>
  <si>
    <t xml:space="preserve">Poznámka k položce:_x000D_
v oplocenkách, 2x ročně </t>
  </si>
  <si>
    <t>8574/10000*2</t>
  </si>
  <si>
    <t>184911421</t>
  </si>
  <si>
    <t>Mulčování rostlin kůrou tl. do 0,1 m v rovině a svahu do 1:5</t>
  </si>
  <si>
    <t>-237028564</t>
  </si>
  <si>
    <t>Mulčování vysazených rostlin mulčovací kůrou, tl. do 100 mm v rovině nebo na svahu do 1:5</t>
  </si>
  <si>
    <t>https://podminky.urs.cz/item/CS_URS_2022_01/184911421</t>
  </si>
  <si>
    <t>Poznámka k položce:_x000D_
doplnění mulče  o tl. 0,05 m na koncovou tloušťku vrstvy 0,15m</t>
  </si>
  <si>
    <t>"mulčování plošné" (125+144+176+177+171+195+211+160+172+147+48)</t>
  </si>
  <si>
    <t>717779758</t>
  </si>
  <si>
    <t>2362.4*0.05</t>
  </si>
  <si>
    <t>184804119.R</t>
  </si>
  <si>
    <t>Měsiční kontrola a oprava individuální mechanické ochrany sazenic</t>
  </si>
  <si>
    <t>1904173381</t>
  </si>
  <si>
    <t>Poznámka k položce:_x000D_
25 kusů</t>
  </si>
  <si>
    <t>25*12</t>
  </si>
  <si>
    <t>184804120.R</t>
  </si>
  <si>
    <t>Měsíční kontrola a oprava oplocenek kolem výsadeb</t>
  </si>
  <si>
    <t>479833269</t>
  </si>
  <si>
    <t>Poznámka k položce:_x000D_
délka oplocenek * 12 měsíců</t>
  </si>
  <si>
    <t>1505*12</t>
  </si>
  <si>
    <t>185804213</t>
  </si>
  <si>
    <t>Vypletí záhonu dřevin soliterních s naložením a odvozem odpadu do 20 km v rovině a svahu do 1:5</t>
  </si>
  <si>
    <t>-378050155</t>
  </si>
  <si>
    <t>Vypletí v rovině nebo na svahu do 1:5 dřevin solitérních</t>
  </si>
  <si>
    <t>https://podminky.urs.cz/item/CS_URS_2022_01/185804213</t>
  </si>
  <si>
    <t>Poznámka k položce:_x000D_
Vypletí kořenových mís solitérních dřevin, provádí se 2x ročně</t>
  </si>
  <si>
    <t>25*0.8*2</t>
  </si>
  <si>
    <t>185804312</t>
  </si>
  <si>
    <t>Zalití rostlin vodou plocha přes 20 m2</t>
  </si>
  <si>
    <t>-1932893269</t>
  </si>
  <si>
    <t>Zalití rostlin vodou plochy záhonů jednotlivě přes 20 m2</t>
  </si>
  <si>
    <t>https://podminky.urs.cz/item/CS_URS_2022_01/185804312</t>
  </si>
  <si>
    <t>Poznámka k položce:_x000D_
Zálivka desetkrát ročně, soliter 25l, strom 20l, keř 10l</t>
  </si>
  <si>
    <t>"zálivka stromů 10 x ročně - 20l/strom" 10*836*20/1000</t>
  </si>
  <si>
    <t>"zálivka keřů 10 x ročně - 10l/keř" 10*705*10/1000</t>
  </si>
  <si>
    <t>"zálivka soliterů 10 x ročně - 25l/strom" 10*25*25/1000</t>
  </si>
  <si>
    <t>185851121.1</t>
  </si>
  <si>
    <t>Dovoz vody pro zálivku rostlin za vzdálenost do 1000 m</t>
  </si>
  <si>
    <t>1369447773</t>
  </si>
  <si>
    <t>Dovoz vody pro zálivku rostlin na vzdálenost do 1000 m</t>
  </si>
  <si>
    <t>https://podminky.urs.cz/item/CS_URS_2022_01/185851121.1</t>
  </si>
  <si>
    <t>185851129.1</t>
  </si>
  <si>
    <t>Příplatek k dovozu vody pro zálivku rostlin do 1000 m ZKD 1000 m</t>
  </si>
  <si>
    <t>1628588170</t>
  </si>
  <si>
    <t>Dovoz vody pro zálivku rostlin Příplatek k ceně za každých dalších i započatých 1000 m</t>
  </si>
  <si>
    <t>https://podminky.urs.cz/item/CS_URS_2022_01/185851129.1</t>
  </si>
  <si>
    <t>Poznámka k položce:_x000D_
vzdálenost vody 1,7 km</t>
  </si>
  <si>
    <t>243,95*1</t>
  </si>
  <si>
    <t>-446379218</t>
  </si>
  <si>
    <t>Poznámka k položce:_x000D_
včetně odstranění uhynulé dřeviny</t>
  </si>
  <si>
    <t>-1169953283</t>
  </si>
  <si>
    <t>Poznámka k položce:_x000D_
nadlepšování, předpoklad uhynutí 10%</t>
  </si>
  <si>
    <t>75+8</t>
  </si>
  <si>
    <t>-1757607109</t>
  </si>
  <si>
    <t>"nadlepšování, předpoklad uhynutí 10%"75</t>
  </si>
  <si>
    <t>02605.R01</t>
  </si>
  <si>
    <t>Sazenice dřevin listnaté, obalované, 121 - 150 cm</t>
  </si>
  <si>
    <t>-1768093866</t>
  </si>
  <si>
    <t>"dle uhynulého druhu" 8</t>
  </si>
  <si>
    <t>-1910758037</t>
  </si>
  <si>
    <t>Poznámka k položce:_x000D_
keře, nadlepšování, předpoklad uhynutí 10%</t>
  </si>
  <si>
    <t>-347959620</t>
  </si>
  <si>
    <t>"nadlepšování, předpoklad uhynutí 10%" 71</t>
  </si>
  <si>
    <t>1709195826</t>
  </si>
  <si>
    <t>Poznámka k položce:_x000D_
ovocné dřeviny mimo oplocenky, nadlepšování, předpoklad uhynutí 10%</t>
  </si>
  <si>
    <t>-656140104</t>
  </si>
  <si>
    <t>Ovocné dřeviny, prstokořenné, polokmen až vysokokmen, výška 2,0 - 2,5m</t>
  </si>
  <si>
    <t>-733304159</t>
  </si>
  <si>
    <t>"nadlepšování, předpoklad uhynutí 10%" 3</t>
  </si>
  <si>
    <t>613056702</t>
  </si>
  <si>
    <t>Poznámka k položce:_x000D_
použití materiálu z zhynulé dřeviny</t>
  </si>
  <si>
    <t>-780898730</t>
  </si>
  <si>
    <t>-1160945431</t>
  </si>
  <si>
    <t>-1959424277</t>
  </si>
  <si>
    <t>Poznámka k položce:_x000D_
individuálně 0,8 m2 na soliteryi, 0,4 m2 na stromy v oplocenkách. Použít mulč z uhynulých jedinců.</t>
  </si>
  <si>
    <t>3*0,8</t>
  </si>
  <si>
    <t>154*0,4</t>
  </si>
  <si>
    <t>-1936539725</t>
  </si>
  <si>
    <t xml:space="preserve">SO-01.3 - Vegetační úpravy – následná péče v 2. roce  </t>
  </si>
  <si>
    <t>Poznámka k položce:_x000D_
postup 1: s vyhrabáním a odvozem hmoty (lze i se sušením sena), při kosení musí být obsekáno 25 jednotlivě vysazených stromků, 2x ročně._x000D_
postup 2: s ponecháním hmoty na místě - na plochách osetých směsí pro sadové mezipásy (plochy mezi oplocenkami, plochy mezi oplocenkou a okrajem pozemku), 2x ročně</t>
  </si>
  <si>
    <t>"postup 1"4275*2</t>
  </si>
  <si>
    <t xml:space="preserve">SO-01.4 - Vegetační úpravy – následná péče v 3. roce  </t>
  </si>
  <si>
    <t>18404100.R</t>
  </si>
  <si>
    <t>Revize a výměna vyhnívajících a vylomených částí oplocenek a individuálních ochran dřevin</t>
  </si>
  <si>
    <t>908061849</t>
  </si>
  <si>
    <t>Poznámka k položce:_x000D_
Provedení a komisionelní předání investorovi na podzim před  dokončením následné péče</t>
  </si>
  <si>
    <t>SO-02 - Plazníky</t>
  </si>
  <si>
    <t>184906000</t>
  </si>
  <si>
    <t>Objekt plazník</t>
  </si>
  <si>
    <t>931315649</t>
  </si>
  <si>
    <t>Objekt plazník, biotechnický</t>
  </si>
  <si>
    <t xml:space="preserve">Poznámka k položce:_x000D_
Plazník:_x000D_
materiál:_x000D_
- 4 x kulatina ze dřeva prům. 0,25 m a délce 4,8 m_x000D_
- 2 x kulatina ze dřeva prům. 0,25m a délce 2,8 m_x000D_
- 4 x kůl prům. 0,15 m a délce 1,4 m_x000D_
- větve (klest) o prům do 10 cm a délce od 4 m ve vrstvě do výšky 2 - 3 m přitížené ornicí v objemu cca 0,25 m3/m2_x000D_
</t>
  </si>
  <si>
    <t>633494349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</si>
  <si>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</si>
  <si>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</si>
  <si>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</si>
  <si>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</si>
  <si>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</si>
  <si>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012103000</t>
  </si>
  <si>
    <t>Geodetické práce před výstavbou</t>
  </si>
  <si>
    <t>1024</t>
  </si>
  <si>
    <t>704852944</t>
  </si>
  <si>
    <t>https://podminky.urs.cz/item/CS_URS_2022_01/012103000</t>
  </si>
  <si>
    <t>VRN3</t>
  </si>
  <si>
    <t>Zařízení staveniště</t>
  </si>
  <si>
    <t>030001000</t>
  </si>
  <si>
    <t>Zařízení staveniště, zajitění bezpečného přistupu na stavbu a provozu na komunikacích</t>
  </si>
  <si>
    <t>1854069749</t>
  </si>
  <si>
    <t>https://podminky.urs.cz/item/CS_URS_2022_01/030001000</t>
  </si>
  <si>
    <t>034503000</t>
  </si>
  <si>
    <t>Informační tabule na staveništi</t>
  </si>
  <si>
    <t>-359396021</t>
  </si>
  <si>
    <t>https://podminky.urs.cz/item/CS_URS_2022_01/034503000</t>
  </si>
  <si>
    <t>Poznámka k položce:_x000D_
Zhotovitel trvale umístí na dobře viditelném místě pro veřejnost alespoň 1 plakát o minimální velikosti A3 s informacemi o projektu s logem EU a logem NPO, nebo informační desku o minimální velikosti A3</t>
  </si>
  <si>
    <t>039103000</t>
  </si>
  <si>
    <t>Rozebrání, bourání a odvoz zařízení staveniště</t>
  </si>
  <si>
    <t>1561685716</t>
  </si>
  <si>
    <t>https://podminky.urs.cz/item/CS_URS_2022_01/039103000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</si>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</sst>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201112" TargetMode="External"/><Relationship Id="rId13" Type="http://schemas.openxmlformats.org/officeDocument/2006/relationships/hyperlink" Target="https://podminky.urs.cz/item/CS_URS_2022_01/184813121" TargetMode="External"/><Relationship Id="rId3" Type="http://schemas.openxmlformats.org/officeDocument/2006/relationships/hyperlink" Target="https://podminky.urs.cz/item/CS_URS_2022_01/183551313" TargetMode="External"/><Relationship Id="rId7" Type="http://schemas.openxmlformats.org/officeDocument/2006/relationships/hyperlink" Target="https://podminky.urs.cz/item/CS_URS_2022_01/183101115" TargetMode="External"/><Relationship Id="rId12" Type="http://schemas.openxmlformats.org/officeDocument/2006/relationships/hyperlink" Target="https://podminky.urs.cz/item/CS_URS_2022_01/184215133" TargetMode="External"/><Relationship Id="rId2" Type="http://schemas.openxmlformats.org/officeDocument/2006/relationships/hyperlink" Target="https://podminky.urs.cz/item/CS_URS_2022_01/183408312" TargetMode="External"/><Relationship Id="rId16" Type="http://schemas.openxmlformats.org/officeDocument/2006/relationships/drawing" Target="../drawings/drawing2.xml"/><Relationship Id="rId1" Type="http://schemas.openxmlformats.org/officeDocument/2006/relationships/hyperlink" Target="https://podminky.urs.cz/item/CS_URS_2022_01/183403114" TargetMode="External"/><Relationship Id="rId6" Type="http://schemas.openxmlformats.org/officeDocument/2006/relationships/hyperlink" Target="https://podminky.urs.cz/item/CS_URS_2022_01/184102110" TargetMode="External"/><Relationship Id="rId11" Type="http://schemas.openxmlformats.org/officeDocument/2006/relationships/hyperlink" Target="https://podminky.urs.cz/item/CS_URS_2022_01/184911431" TargetMode="External"/><Relationship Id="rId5" Type="http://schemas.openxmlformats.org/officeDocument/2006/relationships/hyperlink" Target="https://podminky.urs.cz/item/CS_URS_2022_01/184102111" TargetMode="External"/><Relationship Id="rId15" Type="http://schemas.openxmlformats.org/officeDocument/2006/relationships/hyperlink" Target="https://podminky.urs.cz/item/CS_URS_2022_01/998231311" TargetMode="External"/><Relationship Id="rId10" Type="http://schemas.openxmlformats.org/officeDocument/2006/relationships/hyperlink" Target="https://podminky.urs.cz/item/CS_URS_2022_01/184215412" TargetMode="External"/><Relationship Id="rId4" Type="http://schemas.openxmlformats.org/officeDocument/2006/relationships/hyperlink" Target="https://podminky.urs.cz/item/CS_URS_2022_01/183101113" TargetMode="External"/><Relationship Id="rId9" Type="http://schemas.openxmlformats.org/officeDocument/2006/relationships/hyperlink" Target="https://podminky.urs.cz/item/CS_URS_2022_01/181411121" TargetMode="External"/><Relationship Id="rId14" Type="http://schemas.openxmlformats.org/officeDocument/2006/relationships/hyperlink" Target="https://podminky.urs.cz/item/CS_URS_2022_01/9133121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3101113" TargetMode="External"/><Relationship Id="rId13" Type="http://schemas.openxmlformats.org/officeDocument/2006/relationships/hyperlink" Target="https://podminky.urs.cz/item/CS_URS_2022_01/184215133" TargetMode="External"/><Relationship Id="rId18" Type="http://schemas.openxmlformats.org/officeDocument/2006/relationships/drawing" Target="../drawings/drawing3.xml"/><Relationship Id="rId3" Type="http://schemas.openxmlformats.org/officeDocument/2006/relationships/hyperlink" Target="https://podminky.urs.cz/item/CS_URS_2022_01/184911421" TargetMode="External"/><Relationship Id="rId7" Type="http://schemas.openxmlformats.org/officeDocument/2006/relationships/hyperlink" Target="https://podminky.urs.cz/item/CS_URS_2022_01/185851129.1" TargetMode="External"/><Relationship Id="rId12" Type="http://schemas.openxmlformats.org/officeDocument/2006/relationships/hyperlink" Target="https://podminky.urs.cz/item/CS_URS_2022_01/184201112" TargetMode="External"/><Relationship Id="rId17" Type="http://schemas.openxmlformats.org/officeDocument/2006/relationships/hyperlink" Target="https://podminky.urs.cz/item/CS_URS_2022_01/998231311" TargetMode="External"/><Relationship Id="rId2" Type="http://schemas.openxmlformats.org/officeDocument/2006/relationships/hyperlink" Target="https://podminky.urs.cz/item/CS_URS_2022_01/184851617" TargetMode="External"/><Relationship Id="rId16" Type="http://schemas.openxmlformats.org/officeDocument/2006/relationships/hyperlink" Target="https://podminky.urs.cz/item/CS_URS_2022_01/184911431" TargetMode="External"/><Relationship Id="rId1" Type="http://schemas.openxmlformats.org/officeDocument/2006/relationships/hyperlink" Target="https://podminky.urs.cz/item/CS_URS_2022_01/111151231" TargetMode="External"/><Relationship Id="rId6" Type="http://schemas.openxmlformats.org/officeDocument/2006/relationships/hyperlink" Target="https://podminky.urs.cz/item/CS_URS_2022_01/185851121.1" TargetMode="External"/><Relationship Id="rId11" Type="http://schemas.openxmlformats.org/officeDocument/2006/relationships/hyperlink" Target="https://podminky.urs.cz/item/CS_URS_2022_01/183101115" TargetMode="External"/><Relationship Id="rId5" Type="http://schemas.openxmlformats.org/officeDocument/2006/relationships/hyperlink" Target="https://podminky.urs.cz/item/CS_URS_2022_01/185804312" TargetMode="External"/><Relationship Id="rId15" Type="http://schemas.openxmlformats.org/officeDocument/2006/relationships/hyperlink" Target="https://podminky.urs.cz/item/CS_URS_2022_01/184813121" TargetMode="External"/><Relationship Id="rId10" Type="http://schemas.openxmlformats.org/officeDocument/2006/relationships/hyperlink" Target="https://podminky.urs.cz/item/CS_URS_2022_01/184102110" TargetMode="External"/><Relationship Id="rId4" Type="http://schemas.openxmlformats.org/officeDocument/2006/relationships/hyperlink" Target="https://podminky.urs.cz/item/CS_URS_2022_01/185804213" TargetMode="External"/><Relationship Id="rId9" Type="http://schemas.openxmlformats.org/officeDocument/2006/relationships/hyperlink" Target="https://podminky.urs.cz/item/CS_URS_2022_01/184102111" TargetMode="External"/><Relationship Id="rId14" Type="http://schemas.openxmlformats.org/officeDocument/2006/relationships/hyperlink" Target="https://podminky.urs.cz/item/CS_URS_2022_01/18421541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3101113" TargetMode="External"/><Relationship Id="rId13" Type="http://schemas.openxmlformats.org/officeDocument/2006/relationships/hyperlink" Target="https://podminky.urs.cz/item/CS_URS_2022_01/184215133" TargetMode="External"/><Relationship Id="rId18" Type="http://schemas.openxmlformats.org/officeDocument/2006/relationships/drawing" Target="../drawings/drawing4.xml"/><Relationship Id="rId3" Type="http://schemas.openxmlformats.org/officeDocument/2006/relationships/hyperlink" Target="https://podminky.urs.cz/item/CS_URS_2022_01/184911421" TargetMode="External"/><Relationship Id="rId7" Type="http://schemas.openxmlformats.org/officeDocument/2006/relationships/hyperlink" Target="https://podminky.urs.cz/item/CS_URS_2022_01/185851129.1" TargetMode="External"/><Relationship Id="rId12" Type="http://schemas.openxmlformats.org/officeDocument/2006/relationships/hyperlink" Target="https://podminky.urs.cz/item/CS_URS_2022_01/184201112" TargetMode="External"/><Relationship Id="rId17" Type="http://schemas.openxmlformats.org/officeDocument/2006/relationships/hyperlink" Target="https://podminky.urs.cz/item/CS_URS_2022_01/998231311" TargetMode="External"/><Relationship Id="rId2" Type="http://schemas.openxmlformats.org/officeDocument/2006/relationships/hyperlink" Target="https://podminky.urs.cz/item/CS_URS_2022_01/184851617" TargetMode="External"/><Relationship Id="rId16" Type="http://schemas.openxmlformats.org/officeDocument/2006/relationships/hyperlink" Target="https://podminky.urs.cz/item/CS_URS_2022_01/184911431" TargetMode="External"/><Relationship Id="rId1" Type="http://schemas.openxmlformats.org/officeDocument/2006/relationships/hyperlink" Target="https://podminky.urs.cz/item/CS_URS_2022_01/111151231" TargetMode="External"/><Relationship Id="rId6" Type="http://schemas.openxmlformats.org/officeDocument/2006/relationships/hyperlink" Target="https://podminky.urs.cz/item/CS_URS_2022_01/185851121.1" TargetMode="External"/><Relationship Id="rId11" Type="http://schemas.openxmlformats.org/officeDocument/2006/relationships/hyperlink" Target="https://podminky.urs.cz/item/CS_URS_2022_01/183101115" TargetMode="External"/><Relationship Id="rId5" Type="http://schemas.openxmlformats.org/officeDocument/2006/relationships/hyperlink" Target="https://podminky.urs.cz/item/CS_URS_2022_01/185804312" TargetMode="External"/><Relationship Id="rId15" Type="http://schemas.openxmlformats.org/officeDocument/2006/relationships/hyperlink" Target="https://podminky.urs.cz/item/CS_URS_2022_01/184813121" TargetMode="External"/><Relationship Id="rId10" Type="http://schemas.openxmlformats.org/officeDocument/2006/relationships/hyperlink" Target="https://podminky.urs.cz/item/CS_URS_2022_01/184102110" TargetMode="External"/><Relationship Id="rId4" Type="http://schemas.openxmlformats.org/officeDocument/2006/relationships/hyperlink" Target="https://podminky.urs.cz/item/CS_URS_2022_01/185804213" TargetMode="External"/><Relationship Id="rId9" Type="http://schemas.openxmlformats.org/officeDocument/2006/relationships/hyperlink" Target="https://podminky.urs.cz/item/CS_URS_2022_01/184102111" TargetMode="External"/><Relationship Id="rId14" Type="http://schemas.openxmlformats.org/officeDocument/2006/relationships/hyperlink" Target="https://podminky.urs.cz/item/CS_URS_2022_01/184215412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3101113" TargetMode="External"/><Relationship Id="rId13" Type="http://schemas.openxmlformats.org/officeDocument/2006/relationships/hyperlink" Target="https://podminky.urs.cz/item/CS_URS_2022_01/184215133" TargetMode="External"/><Relationship Id="rId18" Type="http://schemas.openxmlformats.org/officeDocument/2006/relationships/drawing" Target="../drawings/drawing5.xml"/><Relationship Id="rId3" Type="http://schemas.openxmlformats.org/officeDocument/2006/relationships/hyperlink" Target="https://podminky.urs.cz/item/CS_URS_2022_01/184911421" TargetMode="External"/><Relationship Id="rId7" Type="http://schemas.openxmlformats.org/officeDocument/2006/relationships/hyperlink" Target="https://podminky.urs.cz/item/CS_URS_2022_01/185851129.1" TargetMode="External"/><Relationship Id="rId12" Type="http://schemas.openxmlformats.org/officeDocument/2006/relationships/hyperlink" Target="https://podminky.urs.cz/item/CS_URS_2022_01/184201112" TargetMode="External"/><Relationship Id="rId17" Type="http://schemas.openxmlformats.org/officeDocument/2006/relationships/hyperlink" Target="https://podminky.urs.cz/item/CS_URS_2022_01/998231311" TargetMode="External"/><Relationship Id="rId2" Type="http://schemas.openxmlformats.org/officeDocument/2006/relationships/hyperlink" Target="https://podminky.urs.cz/item/CS_URS_2022_01/184851617" TargetMode="External"/><Relationship Id="rId16" Type="http://schemas.openxmlformats.org/officeDocument/2006/relationships/hyperlink" Target="https://podminky.urs.cz/item/CS_URS_2022_01/184911431" TargetMode="External"/><Relationship Id="rId1" Type="http://schemas.openxmlformats.org/officeDocument/2006/relationships/hyperlink" Target="https://podminky.urs.cz/item/CS_URS_2022_01/111151231" TargetMode="External"/><Relationship Id="rId6" Type="http://schemas.openxmlformats.org/officeDocument/2006/relationships/hyperlink" Target="https://podminky.urs.cz/item/CS_URS_2022_01/185851121.1" TargetMode="External"/><Relationship Id="rId11" Type="http://schemas.openxmlformats.org/officeDocument/2006/relationships/hyperlink" Target="https://podminky.urs.cz/item/CS_URS_2022_01/183101115" TargetMode="External"/><Relationship Id="rId5" Type="http://schemas.openxmlformats.org/officeDocument/2006/relationships/hyperlink" Target="https://podminky.urs.cz/item/CS_URS_2022_01/185804312" TargetMode="External"/><Relationship Id="rId15" Type="http://schemas.openxmlformats.org/officeDocument/2006/relationships/hyperlink" Target="https://podminky.urs.cz/item/CS_URS_2022_01/184813121" TargetMode="External"/><Relationship Id="rId10" Type="http://schemas.openxmlformats.org/officeDocument/2006/relationships/hyperlink" Target="https://podminky.urs.cz/item/CS_URS_2022_01/184102110" TargetMode="External"/><Relationship Id="rId4" Type="http://schemas.openxmlformats.org/officeDocument/2006/relationships/hyperlink" Target="https://podminky.urs.cz/item/CS_URS_2022_01/185804213" TargetMode="External"/><Relationship Id="rId9" Type="http://schemas.openxmlformats.org/officeDocument/2006/relationships/hyperlink" Target="https://podminky.urs.cz/item/CS_URS_2022_01/184102111" TargetMode="External"/><Relationship Id="rId14" Type="http://schemas.openxmlformats.org/officeDocument/2006/relationships/hyperlink" Target="https://podminky.urs.cz/item/CS_URS_2022_01/184215412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s://podminky.urs.cz/item/CS_URS_2022_01/998231311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034503000" TargetMode="External"/><Relationship Id="rId2" Type="http://schemas.openxmlformats.org/officeDocument/2006/relationships/hyperlink" Target="https://podminky.urs.cz/item/CS_URS_2022_01/030001000" TargetMode="External"/><Relationship Id="rId1" Type="http://schemas.openxmlformats.org/officeDocument/2006/relationships/hyperlink" Target="https://podminky.urs.cz/item/CS_URS_2022_01/012103000" TargetMode="External"/><Relationship Id="rId5" Type="http://schemas.openxmlformats.org/officeDocument/2006/relationships/drawing" Target="../drawings/drawing7.xml"/><Relationship Id="rId4" Type="http://schemas.openxmlformats.org/officeDocument/2006/relationships/hyperlink" Target="https://podminky.urs.cz/item/CS_URS_2022_01/039103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3"/>
  <sheetViews>
    <sheetView showGridLines="0" topLeftCell="A4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C2" s="359"/>
      <c r="BD2" s="359"/>
      <c r="BE2" s="35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43" t="s">
        <v>14</v>
      </c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4"/>
      <c r="AL5" s="344"/>
      <c r="AM5" s="344"/>
      <c r="AN5" s="344"/>
      <c r="AO5" s="344"/>
      <c r="AP5" s="22"/>
      <c r="AQ5" s="22"/>
      <c r="AR5" s="20"/>
      <c r="BE5" s="34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45" t="s">
        <v>17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4"/>
      <c r="Z6" s="344"/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4"/>
      <c r="AL6" s="344"/>
      <c r="AM6" s="344"/>
      <c r="AN6" s="344"/>
      <c r="AO6" s="344"/>
      <c r="AP6" s="22"/>
      <c r="AQ6" s="22"/>
      <c r="AR6" s="20"/>
      <c r="BE6" s="34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41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4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41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4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4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41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31</v>
      </c>
      <c r="AO13" s="22"/>
      <c r="AP13" s="22"/>
      <c r="AQ13" s="22"/>
      <c r="AR13" s="20"/>
      <c r="BE13" s="341"/>
      <c r="BS13" s="17" t="s">
        <v>6</v>
      </c>
    </row>
    <row r="14" spans="1:74" ht="12.75">
      <c r="B14" s="21"/>
      <c r="C14" s="22"/>
      <c r="D14" s="22"/>
      <c r="E14" s="346" t="s">
        <v>31</v>
      </c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7"/>
      <c r="AF14" s="347"/>
      <c r="AG14" s="347"/>
      <c r="AH14" s="347"/>
      <c r="AI14" s="347"/>
      <c r="AJ14" s="347"/>
      <c r="AK14" s="29" t="s">
        <v>29</v>
      </c>
      <c r="AL14" s="22"/>
      <c r="AM14" s="22"/>
      <c r="AN14" s="31" t="s">
        <v>31</v>
      </c>
      <c r="AO14" s="22"/>
      <c r="AP14" s="22"/>
      <c r="AQ14" s="22"/>
      <c r="AR14" s="20"/>
      <c r="BE14" s="34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41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4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41"/>
      <c r="BS17" s="17" t="s">
        <v>35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41"/>
      <c r="BS18" s="17" t="s">
        <v>6</v>
      </c>
    </row>
    <row r="19" spans="1:71" s="1" customFormat="1" ht="12" customHeight="1">
      <c r="B19" s="21"/>
      <c r="C19" s="22"/>
      <c r="D19" s="29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33</v>
      </c>
      <c r="AO19" s="22"/>
      <c r="AP19" s="22"/>
      <c r="AQ19" s="22"/>
      <c r="AR19" s="20"/>
      <c r="BE19" s="34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41"/>
      <c r="BS20" s="17" t="s">
        <v>35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41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41"/>
    </row>
    <row r="23" spans="1:71" s="1" customFormat="1" ht="47.25" customHeight="1">
      <c r="B23" s="21"/>
      <c r="C23" s="22"/>
      <c r="D23" s="22"/>
      <c r="E23" s="348" t="s">
        <v>38</v>
      </c>
      <c r="F23" s="348"/>
      <c r="G23" s="348"/>
      <c r="H23" s="348"/>
      <c r="I23" s="348"/>
      <c r="J23" s="348"/>
      <c r="K23" s="348"/>
      <c r="L23" s="348"/>
      <c r="M23" s="348"/>
      <c r="N23" s="348"/>
      <c r="O23" s="348"/>
      <c r="P23" s="348"/>
      <c r="Q23" s="348"/>
      <c r="R23" s="348"/>
      <c r="S23" s="348"/>
      <c r="T23" s="348"/>
      <c r="U23" s="348"/>
      <c r="V23" s="348"/>
      <c r="W23" s="348"/>
      <c r="X23" s="348"/>
      <c r="Y23" s="348"/>
      <c r="Z23" s="348"/>
      <c r="AA23" s="348"/>
      <c r="AB23" s="348"/>
      <c r="AC23" s="348"/>
      <c r="AD23" s="348"/>
      <c r="AE23" s="348"/>
      <c r="AF23" s="348"/>
      <c r="AG23" s="348"/>
      <c r="AH23" s="348"/>
      <c r="AI23" s="348"/>
      <c r="AJ23" s="348"/>
      <c r="AK23" s="348"/>
      <c r="AL23" s="348"/>
      <c r="AM23" s="348"/>
      <c r="AN23" s="348"/>
      <c r="AO23" s="22"/>
      <c r="AP23" s="22"/>
      <c r="AQ23" s="22"/>
      <c r="AR23" s="20"/>
      <c r="BE23" s="34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4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41"/>
    </row>
    <row r="26" spans="1:71" s="2" customFormat="1" ht="25.9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9">
        <f>ROUND(AG54,2)</f>
        <v>0</v>
      </c>
      <c r="AL26" s="350"/>
      <c r="AM26" s="350"/>
      <c r="AN26" s="350"/>
      <c r="AO26" s="350"/>
      <c r="AP26" s="36"/>
      <c r="AQ26" s="36"/>
      <c r="AR26" s="39"/>
      <c r="BE26" s="34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4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51" t="s">
        <v>40</v>
      </c>
      <c r="M28" s="351"/>
      <c r="N28" s="351"/>
      <c r="O28" s="351"/>
      <c r="P28" s="351"/>
      <c r="Q28" s="36"/>
      <c r="R28" s="36"/>
      <c r="S28" s="36"/>
      <c r="T28" s="36"/>
      <c r="U28" s="36"/>
      <c r="V28" s="36"/>
      <c r="W28" s="351" t="s">
        <v>41</v>
      </c>
      <c r="X28" s="351"/>
      <c r="Y28" s="351"/>
      <c r="Z28" s="351"/>
      <c r="AA28" s="351"/>
      <c r="AB28" s="351"/>
      <c r="AC28" s="351"/>
      <c r="AD28" s="351"/>
      <c r="AE28" s="351"/>
      <c r="AF28" s="36"/>
      <c r="AG28" s="36"/>
      <c r="AH28" s="36"/>
      <c r="AI28" s="36"/>
      <c r="AJ28" s="36"/>
      <c r="AK28" s="351" t="s">
        <v>42</v>
      </c>
      <c r="AL28" s="351"/>
      <c r="AM28" s="351"/>
      <c r="AN28" s="351"/>
      <c r="AO28" s="351"/>
      <c r="AP28" s="36"/>
      <c r="AQ28" s="36"/>
      <c r="AR28" s="39"/>
      <c r="BE28" s="341"/>
    </row>
    <row r="29" spans="1:71" s="3" customFormat="1" ht="14.45" customHeight="1"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354">
        <v>0.21</v>
      </c>
      <c r="M29" s="353"/>
      <c r="N29" s="353"/>
      <c r="O29" s="353"/>
      <c r="P29" s="353"/>
      <c r="Q29" s="41"/>
      <c r="R29" s="41"/>
      <c r="S29" s="41"/>
      <c r="T29" s="41"/>
      <c r="U29" s="41"/>
      <c r="V29" s="41"/>
      <c r="W29" s="352">
        <f>ROUND(AZ54, 2)</f>
        <v>0</v>
      </c>
      <c r="X29" s="353"/>
      <c r="Y29" s="353"/>
      <c r="Z29" s="353"/>
      <c r="AA29" s="353"/>
      <c r="AB29" s="353"/>
      <c r="AC29" s="353"/>
      <c r="AD29" s="353"/>
      <c r="AE29" s="353"/>
      <c r="AF29" s="41"/>
      <c r="AG29" s="41"/>
      <c r="AH29" s="41"/>
      <c r="AI29" s="41"/>
      <c r="AJ29" s="41"/>
      <c r="AK29" s="352">
        <f>ROUND(AV54, 2)</f>
        <v>0</v>
      </c>
      <c r="AL29" s="353"/>
      <c r="AM29" s="353"/>
      <c r="AN29" s="353"/>
      <c r="AO29" s="353"/>
      <c r="AP29" s="41"/>
      <c r="AQ29" s="41"/>
      <c r="AR29" s="42"/>
      <c r="BE29" s="342"/>
    </row>
    <row r="30" spans="1:71" s="3" customFormat="1" ht="14.45" customHeight="1"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354">
        <v>0.15</v>
      </c>
      <c r="M30" s="353"/>
      <c r="N30" s="353"/>
      <c r="O30" s="353"/>
      <c r="P30" s="353"/>
      <c r="Q30" s="41"/>
      <c r="R30" s="41"/>
      <c r="S30" s="41"/>
      <c r="T30" s="41"/>
      <c r="U30" s="41"/>
      <c r="V30" s="41"/>
      <c r="W30" s="352">
        <f>ROUND(BA54, 2)</f>
        <v>0</v>
      </c>
      <c r="X30" s="353"/>
      <c r="Y30" s="353"/>
      <c r="Z30" s="353"/>
      <c r="AA30" s="353"/>
      <c r="AB30" s="353"/>
      <c r="AC30" s="353"/>
      <c r="AD30" s="353"/>
      <c r="AE30" s="353"/>
      <c r="AF30" s="41"/>
      <c r="AG30" s="41"/>
      <c r="AH30" s="41"/>
      <c r="AI30" s="41"/>
      <c r="AJ30" s="41"/>
      <c r="AK30" s="352">
        <f>ROUND(AW54, 2)</f>
        <v>0</v>
      </c>
      <c r="AL30" s="353"/>
      <c r="AM30" s="353"/>
      <c r="AN30" s="353"/>
      <c r="AO30" s="353"/>
      <c r="AP30" s="41"/>
      <c r="AQ30" s="41"/>
      <c r="AR30" s="42"/>
      <c r="BE30" s="342"/>
    </row>
    <row r="31" spans="1:71" s="3" customFormat="1" ht="14.45" hidden="1" customHeight="1"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354">
        <v>0.21</v>
      </c>
      <c r="M31" s="353"/>
      <c r="N31" s="353"/>
      <c r="O31" s="353"/>
      <c r="P31" s="353"/>
      <c r="Q31" s="41"/>
      <c r="R31" s="41"/>
      <c r="S31" s="41"/>
      <c r="T31" s="41"/>
      <c r="U31" s="41"/>
      <c r="V31" s="41"/>
      <c r="W31" s="352">
        <f>ROUND(BB54, 2)</f>
        <v>0</v>
      </c>
      <c r="X31" s="353"/>
      <c r="Y31" s="353"/>
      <c r="Z31" s="353"/>
      <c r="AA31" s="353"/>
      <c r="AB31" s="353"/>
      <c r="AC31" s="353"/>
      <c r="AD31" s="353"/>
      <c r="AE31" s="353"/>
      <c r="AF31" s="41"/>
      <c r="AG31" s="41"/>
      <c r="AH31" s="41"/>
      <c r="AI31" s="41"/>
      <c r="AJ31" s="41"/>
      <c r="AK31" s="352">
        <v>0</v>
      </c>
      <c r="AL31" s="353"/>
      <c r="AM31" s="353"/>
      <c r="AN31" s="353"/>
      <c r="AO31" s="353"/>
      <c r="AP31" s="41"/>
      <c r="AQ31" s="41"/>
      <c r="AR31" s="42"/>
      <c r="BE31" s="342"/>
    </row>
    <row r="32" spans="1:71" s="3" customFormat="1" ht="14.45" hidden="1" customHeight="1"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354">
        <v>0.15</v>
      </c>
      <c r="M32" s="353"/>
      <c r="N32" s="353"/>
      <c r="O32" s="353"/>
      <c r="P32" s="353"/>
      <c r="Q32" s="41"/>
      <c r="R32" s="41"/>
      <c r="S32" s="41"/>
      <c r="T32" s="41"/>
      <c r="U32" s="41"/>
      <c r="V32" s="41"/>
      <c r="W32" s="352">
        <f>ROUND(BC54, 2)</f>
        <v>0</v>
      </c>
      <c r="X32" s="353"/>
      <c r="Y32" s="353"/>
      <c r="Z32" s="353"/>
      <c r="AA32" s="353"/>
      <c r="AB32" s="353"/>
      <c r="AC32" s="353"/>
      <c r="AD32" s="353"/>
      <c r="AE32" s="353"/>
      <c r="AF32" s="41"/>
      <c r="AG32" s="41"/>
      <c r="AH32" s="41"/>
      <c r="AI32" s="41"/>
      <c r="AJ32" s="41"/>
      <c r="AK32" s="352">
        <v>0</v>
      </c>
      <c r="AL32" s="353"/>
      <c r="AM32" s="353"/>
      <c r="AN32" s="353"/>
      <c r="AO32" s="353"/>
      <c r="AP32" s="41"/>
      <c r="AQ32" s="41"/>
      <c r="AR32" s="42"/>
      <c r="BE32" s="342"/>
    </row>
    <row r="33" spans="1:57" s="3" customFormat="1" ht="14.45" hidden="1" customHeight="1"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354">
        <v>0</v>
      </c>
      <c r="M33" s="353"/>
      <c r="N33" s="353"/>
      <c r="O33" s="353"/>
      <c r="P33" s="353"/>
      <c r="Q33" s="41"/>
      <c r="R33" s="41"/>
      <c r="S33" s="41"/>
      <c r="T33" s="41"/>
      <c r="U33" s="41"/>
      <c r="V33" s="41"/>
      <c r="W33" s="352">
        <f>ROUND(BD54, 2)</f>
        <v>0</v>
      </c>
      <c r="X33" s="353"/>
      <c r="Y33" s="353"/>
      <c r="Z33" s="353"/>
      <c r="AA33" s="353"/>
      <c r="AB33" s="353"/>
      <c r="AC33" s="353"/>
      <c r="AD33" s="353"/>
      <c r="AE33" s="353"/>
      <c r="AF33" s="41"/>
      <c r="AG33" s="41"/>
      <c r="AH33" s="41"/>
      <c r="AI33" s="41"/>
      <c r="AJ33" s="41"/>
      <c r="AK33" s="352">
        <v>0</v>
      </c>
      <c r="AL33" s="353"/>
      <c r="AM33" s="353"/>
      <c r="AN33" s="353"/>
      <c r="AO33" s="353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358" t="s">
        <v>51</v>
      </c>
      <c r="Y35" s="356"/>
      <c r="Z35" s="356"/>
      <c r="AA35" s="356"/>
      <c r="AB35" s="356"/>
      <c r="AC35" s="45"/>
      <c r="AD35" s="45"/>
      <c r="AE35" s="45"/>
      <c r="AF35" s="45"/>
      <c r="AG35" s="45"/>
      <c r="AH35" s="45"/>
      <c r="AI35" s="45"/>
      <c r="AJ35" s="45"/>
      <c r="AK35" s="355">
        <f>SUM(AK26:AK33)</f>
        <v>0</v>
      </c>
      <c r="AL35" s="356"/>
      <c r="AM35" s="356"/>
      <c r="AN35" s="356"/>
      <c r="AO35" s="35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52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20055_UM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6" t="str">
        <f>K6</f>
        <v>Projektové dokumentace 2020, část 1 Biokoridor LBK 44 v k.ú. Úmonín</v>
      </c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7"/>
      <c r="AK45" s="317"/>
      <c r="AL45" s="317"/>
      <c r="AM45" s="317"/>
      <c r="AN45" s="317"/>
      <c r="AO45" s="317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Úmonín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18" t="str">
        <f>IF(AN8= "","",AN8)</f>
        <v>27. 4. 2022</v>
      </c>
      <c r="AN47" s="318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ČR - SPÚ. pobočka Kutná  Hora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32</v>
      </c>
      <c r="AJ49" s="36"/>
      <c r="AK49" s="36"/>
      <c r="AL49" s="36"/>
      <c r="AM49" s="325" t="str">
        <f>IF(E17="","",E17)</f>
        <v>ATELIER FONTES s.r.o.</v>
      </c>
      <c r="AN49" s="326"/>
      <c r="AO49" s="326"/>
      <c r="AP49" s="326"/>
      <c r="AQ49" s="36"/>
      <c r="AR49" s="39"/>
      <c r="AS49" s="319" t="s">
        <v>53</v>
      </c>
      <c r="AT49" s="320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30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36</v>
      </c>
      <c r="AJ50" s="36"/>
      <c r="AK50" s="36"/>
      <c r="AL50" s="36"/>
      <c r="AM50" s="325" t="str">
        <f>IF(E20="","",E20)</f>
        <v>ATELIER FONTES s.r.o.</v>
      </c>
      <c r="AN50" s="326"/>
      <c r="AO50" s="326"/>
      <c r="AP50" s="326"/>
      <c r="AQ50" s="36"/>
      <c r="AR50" s="39"/>
      <c r="AS50" s="321"/>
      <c r="AT50" s="322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23"/>
      <c r="AT51" s="324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7" t="s">
        <v>54</v>
      </c>
      <c r="D52" s="328"/>
      <c r="E52" s="328"/>
      <c r="F52" s="328"/>
      <c r="G52" s="328"/>
      <c r="H52" s="66"/>
      <c r="I52" s="330" t="s">
        <v>55</v>
      </c>
      <c r="J52" s="328"/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328"/>
      <c r="AF52" s="328"/>
      <c r="AG52" s="329" t="s">
        <v>56</v>
      </c>
      <c r="AH52" s="328"/>
      <c r="AI52" s="328"/>
      <c r="AJ52" s="328"/>
      <c r="AK52" s="328"/>
      <c r="AL52" s="328"/>
      <c r="AM52" s="328"/>
      <c r="AN52" s="330" t="s">
        <v>57</v>
      </c>
      <c r="AO52" s="328"/>
      <c r="AP52" s="328"/>
      <c r="AQ52" s="67" t="s">
        <v>58</v>
      </c>
      <c r="AR52" s="39"/>
      <c r="AS52" s="68" t="s">
        <v>59</v>
      </c>
      <c r="AT52" s="69" t="s">
        <v>60</v>
      </c>
      <c r="AU52" s="69" t="s">
        <v>61</v>
      </c>
      <c r="AV52" s="69" t="s">
        <v>62</v>
      </c>
      <c r="AW52" s="69" t="s">
        <v>63</v>
      </c>
      <c r="AX52" s="69" t="s">
        <v>64</v>
      </c>
      <c r="AY52" s="69" t="s">
        <v>65</v>
      </c>
      <c r="AZ52" s="69" t="s">
        <v>66</v>
      </c>
      <c r="BA52" s="69" t="s">
        <v>67</v>
      </c>
      <c r="BB52" s="69" t="s">
        <v>68</v>
      </c>
      <c r="BC52" s="69" t="s">
        <v>69</v>
      </c>
      <c r="BD52" s="70" t="s">
        <v>70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71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38">
        <f>ROUND(AG55+AG60+AG61,2)</f>
        <v>0</v>
      </c>
      <c r="AH54" s="338"/>
      <c r="AI54" s="338"/>
      <c r="AJ54" s="338"/>
      <c r="AK54" s="338"/>
      <c r="AL54" s="338"/>
      <c r="AM54" s="338"/>
      <c r="AN54" s="339">
        <f t="shared" ref="AN54:AN61" si="0">SUM(AG54,AT54)</f>
        <v>0</v>
      </c>
      <c r="AO54" s="339"/>
      <c r="AP54" s="339"/>
      <c r="AQ54" s="78" t="s">
        <v>19</v>
      </c>
      <c r="AR54" s="79"/>
      <c r="AS54" s="80">
        <f>ROUND(AS55+AS60+AS61,2)</f>
        <v>0</v>
      </c>
      <c r="AT54" s="81">
        <f t="shared" ref="AT54:AT61" si="1">ROUND(SUM(AV54:AW54),2)</f>
        <v>0</v>
      </c>
      <c r="AU54" s="82">
        <f>ROUND(AU55+AU60+AU61,5)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ROUND(AZ55+AZ60+AZ61,2)</f>
        <v>0</v>
      </c>
      <c r="BA54" s="81">
        <f>ROUND(BA55+BA60+BA61,2)</f>
        <v>0</v>
      </c>
      <c r="BB54" s="81">
        <f>ROUND(BB55+BB60+BB61,2)</f>
        <v>0</v>
      </c>
      <c r="BC54" s="81">
        <f>ROUND(BC55+BC60+BC61,2)</f>
        <v>0</v>
      </c>
      <c r="BD54" s="83">
        <f>ROUND(BD55+BD60+BD61,2)</f>
        <v>0</v>
      </c>
      <c r="BS54" s="84" t="s">
        <v>72</v>
      </c>
      <c r="BT54" s="84" t="s">
        <v>73</v>
      </c>
      <c r="BU54" s="85" t="s">
        <v>74</v>
      </c>
      <c r="BV54" s="84" t="s">
        <v>75</v>
      </c>
      <c r="BW54" s="84" t="s">
        <v>5</v>
      </c>
      <c r="BX54" s="84" t="s">
        <v>76</v>
      </c>
      <c r="CL54" s="84" t="s">
        <v>19</v>
      </c>
    </row>
    <row r="55" spans="1:91" s="7" customFormat="1" ht="16.5" customHeight="1">
      <c r="B55" s="86"/>
      <c r="C55" s="87"/>
      <c r="D55" s="334" t="s">
        <v>77</v>
      </c>
      <c r="E55" s="334"/>
      <c r="F55" s="334"/>
      <c r="G55" s="334"/>
      <c r="H55" s="334"/>
      <c r="I55" s="88"/>
      <c r="J55" s="334" t="s">
        <v>78</v>
      </c>
      <c r="K55" s="334"/>
      <c r="L55" s="334"/>
      <c r="M55" s="334"/>
      <c r="N55" s="334"/>
      <c r="O55" s="334"/>
      <c r="P55" s="334"/>
      <c r="Q55" s="334"/>
      <c r="R55" s="334"/>
      <c r="S55" s="334"/>
      <c r="T55" s="334"/>
      <c r="U55" s="334"/>
      <c r="V55" s="334"/>
      <c r="W55" s="334"/>
      <c r="X55" s="334"/>
      <c r="Y55" s="334"/>
      <c r="Z55" s="334"/>
      <c r="AA55" s="334"/>
      <c r="AB55" s="334"/>
      <c r="AC55" s="334"/>
      <c r="AD55" s="334"/>
      <c r="AE55" s="334"/>
      <c r="AF55" s="334"/>
      <c r="AG55" s="331">
        <f>ROUND(SUM(AG56:AG59),2)</f>
        <v>0</v>
      </c>
      <c r="AH55" s="332"/>
      <c r="AI55" s="332"/>
      <c r="AJ55" s="332"/>
      <c r="AK55" s="332"/>
      <c r="AL55" s="332"/>
      <c r="AM55" s="332"/>
      <c r="AN55" s="333">
        <f t="shared" si="0"/>
        <v>0</v>
      </c>
      <c r="AO55" s="332"/>
      <c r="AP55" s="332"/>
      <c r="AQ55" s="89" t="s">
        <v>79</v>
      </c>
      <c r="AR55" s="90"/>
      <c r="AS55" s="91">
        <f>ROUND(SUM(AS56:AS59),2)</f>
        <v>0</v>
      </c>
      <c r="AT55" s="92">
        <f t="shared" si="1"/>
        <v>0</v>
      </c>
      <c r="AU55" s="93">
        <f>ROUND(SUM(AU56:AU59),5)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ROUND(SUM(AZ56:AZ59),2)</f>
        <v>0</v>
      </c>
      <c r="BA55" s="92">
        <f>ROUND(SUM(BA56:BA59),2)</f>
        <v>0</v>
      </c>
      <c r="BB55" s="92">
        <f>ROUND(SUM(BB56:BB59),2)</f>
        <v>0</v>
      </c>
      <c r="BC55" s="92">
        <f>ROUND(SUM(BC56:BC59),2)</f>
        <v>0</v>
      </c>
      <c r="BD55" s="94">
        <f>ROUND(SUM(BD56:BD59),2)</f>
        <v>0</v>
      </c>
      <c r="BS55" s="95" t="s">
        <v>72</v>
      </c>
      <c r="BT55" s="95" t="s">
        <v>80</v>
      </c>
      <c r="BU55" s="95" t="s">
        <v>74</v>
      </c>
      <c r="BV55" s="95" t="s">
        <v>75</v>
      </c>
      <c r="BW55" s="95" t="s">
        <v>81</v>
      </c>
      <c r="BX55" s="95" t="s">
        <v>5</v>
      </c>
      <c r="CL55" s="95" t="s">
        <v>19</v>
      </c>
      <c r="CM55" s="95" t="s">
        <v>82</v>
      </c>
    </row>
    <row r="56" spans="1:91" s="4" customFormat="1" ht="16.5" customHeight="1">
      <c r="A56" s="96" t="s">
        <v>83</v>
      </c>
      <c r="B56" s="51"/>
      <c r="C56" s="97"/>
      <c r="D56" s="97"/>
      <c r="E56" s="337" t="s">
        <v>84</v>
      </c>
      <c r="F56" s="337"/>
      <c r="G56" s="337"/>
      <c r="H56" s="337"/>
      <c r="I56" s="337"/>
      <c r="J56" s="97"/>
      <c r="K56" s="337" t="s">
        <v>85</v>
      </c>
      <c r="L56" s="337"/>
      <c r="M56" s="337"/>
      <c r="N56" s="337"/>
      <c r="O56" s="337"/>
      <c r="P56" s="337"/>
      <c r="Q56" s="337"/>
      <c r="R56" s="337"/>
      <c r="S56" s="337"/>
      <c r="T56" s="337"/>
      <c r="U56" s="337"/>
      <c r="V56" s="337"/>
      <c r="W56" s="337"/>
      <c r="X56" s="337"/>
      <c r="Y56" s="337"/>
      <c r="Z56" s="337"/>
      <c r="AA56" s="337"/>
      <c r="AB56" s="337"/>
      <c r="AC56" s="337"/>
      <c r="AD56" s="337"/>
      <c r="AE56" s="337"/>
      <c r="AF56" s="337"/>
      <c r="AG56" s="335">
        <f>'SO-01.1 - Vegetační úprav...'!J32</f>
        <v>0</v>
      </c>
      <c r="AH56" s="336"/>
      <c r="AI56" s="336"/>
      <c r="AJ56" s="336"/>
      <c r="AK56" s="336"/>
      <c r="AL56" s="336"/>
      <c r="AM56" s="336"/>
      <c r="AN56" s="335">
        <f t="shared" si="0"/>
        <v>0</v>
      </c>
      <c r="AO56" s="336"/>
      <c r="AP56" s="336"/>
      <c r="AQ56" s="98" t="s">
        <v>86</v>
      </c>
      <c r="AR56" s="53"/>
      <c r="AS56" s="99">
        <v>0</v>
      </c>
      <c r="AT56" s="100">
        <f t="shared" si="1"/>
        <v>0</v>
      </c>
      <c r="AU56" s="101">
        <f>'SO-01.1 - Vegetační úprav...'!P89</f>
        <v>0</v>
      </c>
      <c r="AV56" s="100">
        <f>'SO-01.1 - Vegetační úprav...'!J35</f>
        <v>0</v>
      </c>
      <c r="AW56" s="100">
        <f>'SO-01.1 - Vegetační úprav...'!J36</f>
        <v>0</v>
      </c>
      <c r="AX56" s="100">
        <f>'SO-01.1 - Vegetační úprav...'!J37</f>
        <v>0</v>
      </c>
      <c r="AY56" s="100">
        <f>'SO-01.1 - Vegetační úprav...'!J38</f>
        <v>0</v>
      </c>
      <c r="AZ56" s="100">
        <f>'SO-01.1 - Vegetační úprav...'!F35</f>
        <v>0</v>
      </c>
      <c r="BA56" s="100">
        <f>'SO-01.1 - Vegetační úprav...'!F36</f>
        <v>0</v>
      </c>
      <c r="BB56" s="100">
        <f>'SO-01.1 - Vegetační úprav...'!F37</f>
        <v>0</v>
      </c>
      <c r="BC56" s="100">
        <f>'SO-01.1 - Vegetační úprav...'!F38</f>
        <v>0</v>
      </c>
      <c r="BD56" s="102">
        <f>'SO-01.1 - Vegetační úprav...'!F39</f>
        <v>0</v>
      </c>
      <c r="BT56" s="103" t="s">
        <v>82</v>
      </c>
      <c r="BV56" s="103" t="s">
        <v>75</v>
      </c>
      <c r="BW56" s="103" t="s">
        <v>87</v>
      </c>
      <c r="BX56" s="103" t="s">
        <v>81</v>
      </c>
      <c r="CL56" s="103" t="s">
        <v>19</v>
      </c>
    </row>
    <row r="57" spans="1:91" s="4" customFormat="1" ht="23.25" customHeight="1">
      <c r="A57" s="96" t="s">
        <v>83</v>
      </c>
      <c r="B57" s="51"/>
      <c r="C57" s="97"/>
      <c r="D57" s="97"/>
      <c r="E57" s="337" t="s">
        <v>88</v>
      </c>
      <c r="F57" s="337"/>
      <c r="G57" s="337"/>
      <c r="H57" s="337"/>
      <c r="I57" s="337"/>
      <c r="J57" s="97"/>
      <c r="K57" s="337" t="s">
        <v>89</v>
      </c>
      <c r="L57" s="337"/>
      <c r="M57" s="337"/>
      <c r="N57" s="337"/>
      <c r="O57" s="337"/>
      <c r="P57" s="337"/>
      <c r="Q57" s="337"/>
      <c r="R57" s="337"/>
      <c r="S57" s="337"/>
      <c r="T57" s="337"/>
      <c r="U57" s="337"/>
      <c r="V57" s="337"/>
      <c r="W57" s="337"/>
      <c r="X57" s="337"/>
      <c r="Y57" s="337"/>
      <c r="Z57" s="337"/>
      <c r="AA57" s="337"/>
      <c r="AB57" s="337"/>
      <c r="AC57" s="337"/>
      <c r="AD57" s="337"/>
      <c r="AE57" s="337"/>
      <c r="AF57" s="337"/>
      <c r="AG57" s="335">
        <f>'SO-01.2 - Vegetační úprav...'!J32</f>
        <v>0</v>
      </c>
      <c r="AH57" s="336"/>
      <c r="AI57" s="336"/>
      <c r="AJ57" s="336"/>
      <c r="AK57" s="336"/>
      <c r="AL57" s="336"/>
      <c r="AM57" s="336"/>
      <c r="AN57" s="335">
        <f t="shared" si="0"/>
        <v>0</v>
      </c>
      <c r="AO57" s="336"/>
      <c r="AP57" s="336"/>
      <c r="AQ57" s="98" t="s">
        <v>86</v>
      </c>
      <c r="AR57" s="53"/>
      <c r="AS57" s="99">
        <v>0</v>
      </c>
      <c r="AT57" s="100">
        <f t="shared" si="1"/>
        <v>0</v>
      </c>
      <c r="AU57" s="101">
        <f>'SO-01.2 - Vegetační úprav...'!P88</f>
        <v>0</v>
      </c>
      <c r="AV57" s="100">
        <f>'SO-01.2 - Vegetační úprav...'!J35</f>
        <v>0</v>
      </c>
      <c r="AW57" s="100">
        <f>'SO-01.2 - Vegetační úprav...'!J36</f>
        <v>0</v>
      </c>
      <c r="AX57" s="100">
        <f>'SO-01.2 - Vegetační úprav...'!J37</f>
        <v>0</v>
      </c>
      <c r="AY57" s="100">
        <f>'SO-01.2 - Vegetační úprav...'!J38</f>
        <v>0</v>
      </c>
      <c r="AZ57" s="100">
        <f>'SO-01.2 - Vegetační úprav...'!F35</f>
        <v>0</v>
      </c>
      <c r="BA57" s="100">
        <f>'SO-01.2 - Vegetační úprav...'!F36</f>
        <v>0</v>
      </c>
      <c r="BB57" s="100">
        <f>'SO-01.2 - Vegetační úprav...'!F37</f>
        <v>0</v>
      </c>
      <c r="BC57" s="100">
        <f>'SO-01.2 - Vegetační úprav...'!F38</f>
        <v>0</v>
      </c>
      <c r="BD57" s="102">
        <f>'SO-01.2 - Vegetační úprav...'!F39</f>
        <v>0</v>
      </c>
      <c r="BT57" s="103" t="s">
        <v>82</v>
      </c>
      <c r="BV57" s="103" t="s">
        <v>75</v>
      </c>
      <c r="BW57" s="103" t="s">
        <v>90</v>
      </c>
      <c r="BX57" s="103" t="s">
        <v>81</v>
      </c>
      <c r="CL57" s="103" t="s">
        <v>19</v>
      </c>
    </row>
    <row r="58" spans="1:91" s="4" customFormat="1" ht="23.25" customHeight="1">
      <c r="A58" s="96" t="s">
        <v>83</v>
      </c>
      <c r="B58" s="51"/>
      <c r="C58" s="97"/>
      <c r="D58" s="97"/>
      <c r="E58" s="337" t="s">
        <v>91</v>
      </c>
      <c r="F58" s="337"/>
      <c r="G58" s="337"/>
      <c r="H58" s="337"/>
      <c r="I58" s="337"/>
      <c r="J58" s="97"/>
      <c r="K58" s="337" t="s">
        <v>92</v>
      </c>
      <c r="L58" s="337"/>
      <c r="M58" s="337"/>
      <c r="N58" s="337"/>
      <c r="O58" s="337"/>
      <c r="P58" s="337"/>
      <c r="Q58" s="337"/>
      <c r="R58" s="337"/>
      <c r="S58" s="337"/>
      <c r="T58" s="337"/>
      <c r="U58" s="337"/>
      <c r="V58" s="337"/>
      <c r="W58" s="337"/>
      <c r="X58" s="337"/>
      <c r="Y58" s="337"/>
      <c r="Z58" s="337"/>
      <c r="AA58" s="337"/>
      <c r="AB58" s="337"/>
      <c r="AC58" s="337"/>
      <c r="AD58" s="337"/>
      <c r="AE58" s="337"/>
      <c r="AF58" s="337"/>
      <c r="AG58" s="335">
        <f>'SO-01.3 - Vegetační úprav...'!J32</f>
        <v>0</v>
      </c>
      <c r="AH58" s="336"/>
      <c r="AI58" s="336"/>
      <c r="AJ58" s="336"/>
      <c r="AK58" s="336"/>
      <c r="AL58" s="336"/>
      <c r="AM58" s="336"/>
      <c r="AN58" s="335">
        <f t="shared" si="0"/>
        <v>0</v>
      </c>
      <c r="AO58" s="336"/>
      <c r="AP58" s="336"/>
      <c r="AQ58" s="98" t="s">
        <v>86</v>
      </c>
      <c r="AR58" s="53"/>
      <c r="AS58" s="99">
        <v>0</v>
      </c>
      <c r="AT58" s="100">
        <f t="shared" si="1"/>
        <v>0</v>
      </c>
      <c r="AU58" s="101">
        <f>'SO-01.3 - Vegetační úprav...'!P88</f>
        <v>0</v>
      </c>
      <c r="AV58" s="100">
        <f>'SO-01.3 - Vegetační úprav...'!J35</f>
        <v>0</v>
      </c>
      <c r="AW58" s="100">
        <f>'SO-01.3 - Vegetační úprav...'!J36</f>
        <v>0</v>
      </c>
      <c r="AX58" s="100">
        <f>'SO-01.3 - Vegetační úprav...'!J37</f>
        <v>0</v>
      </c>
      <c r="AY58" s="100">
        <f>'SO-01.3 - Vegetační úprav...'!J38</f>
        <v>0</v>
      </c>
      <c r="AZ58" s="100">
        <f>'SO-01.3 - Vegetační úprav...'!F35</f>
        <v>0</v>
      </c>
      <c r="BA58" s="100">
        <f>'SO-01.3 - Vegetační úprav...'!F36</f>
        <v>0</v>
      </c>
      <c r="BB58" s="100">
        <f>'SO-01.3 - Vegetační úprav...'!F37</f>
        <v>0</v>
      </c>
      <c r="BC58" s="100">
        <f>'SO-01.3 - Vegetační úprav...'!F38</f>
        <v>0</v>
      </c>
      <c r="BD58" s="102">
        <f>'SO-01.3 - Vegetační úprav...'!F39</f>
        <v>0</v>
      </c>
      <c r="BT58" s="103" t="s">
        <v>82</v>
      </c>
      <c r="BV58" s="103" t="s">
        <v>75</v>
      </c>
      <c r="BW58" s="103" t="s">
        <v>93</v>
      </c>
      <c r="BX58" s="103" t="s">
        <v>81</v>
      </c>
      <c r="CL58" s="103" t="s">
        <v>19</v>
      </c>
    </row>
    <row r="59" spans="1:91" s="4" customFormat="1" ht="23.25" customHeight="1">
      <c r="A59" s="96" t="s">
        <v>83</v>
      </c>
      <c r="B59" s="51"/>
      <c r="C59" s="97"/>
      <c r="D59" s="97"/>
      <c r="E59" s="337" t="s">
        <v>94</v>
      </c>
      <c r="F59" s="337"/>
      <c r="G59" s="337"/>
      <c r="H59" s="337"/>
      <c r="I59" s="337"/>
      <c r="J59" s="97"/>
      <c r="K59" s="337" t="s">
        <v>95</v>
      </c>
      <c r="L59" s="337"/>
      <c r="M59" s="337"/>
      <c r="N59" s="337"/>
      <c r="O59" s="337"/>
      <c r="P59" s="337"/>
      <c r="Q59" s="337"/>
      <c r="R59" s="337"/>
      <c r="S59" s="337"/>
      <c r="T59" s="337"/>
      <c r="U59" s="337"/>
      <c r="V59" s="337"/>
      <c r="W59" s="337"/>
      <c r="X59" s="337"/>
      <c r="Y59" s="337"/>
      <c r="Z59" s="337"/>
      <c r="AA59" s="337"/>
      <c r="AB59" s="337"/>
      <c r="AC59" s="337"/>
      <c r="AD59" s="337"/>
      <c r="AE59" s="337"/>
      <c r="AF59" s="337"/>
      <c r="AG59" s="335">
        <f>'SO-01.4 - Vegetační úprav...'!J32</f>
        <v>0</v>
      </c>
      <c r="AH59" s="336"/>
      <c r="AI59" s="336"/>
      <c r="AJ59" s="336"/>
      <c r="AK59" s="336"/>
      <c r="AL59" s="336"/>
      <c r="AM59" s="336"/>
      <c r="AN59" s="335">
        <f t="shared" si="0"/>
        <v>0</v>
      </c>
      <c r="AO59" s="336"/>
      <c r="AP59" s="336"/>
      <c r="AQ59" s="98" t="s">
        <v>86</v>
      </c>
      <c r="AR59" s="53"/>
      <c r="AS59" s="99">
        <v>0</v>
      </c>
      <c r="AT59" s="100">
        <f t="shared" si="1"/>
        <v>0</v>
      </c>
      <c r="AU59" s="101">
        <f>'SO-01.4 - Vegetační úprav...'!P88</f>
        <v>0</v>
      </c>
      <c r="AV59" s="100">
        <f>'SO-01.4 - Vegetační úprav...'!J35</f>
        <v>0</v>
      </c>
      <c r="AW59" s="100">
        <f>'SO-01.4 - Vegetační úprav...'!J36</f>
        <v>0</v>
      </c>
      <c r="AX59" s="100">
        <f>'SO-01.4 - Vegetační úprav...'!J37</f>
        <v>0</v>
      </c>
      <c r="AY59" s="100">
        <f>'SO-01.4 - Vegetační úprav...'!J38</f>
        <v>0</v>
      </c>
      <c r="AZ59" s="100">
        <f>'SO-01.4 - Vegetační úprav...'!F35</f>
        <v>0</v>
      </c>
      <c r="BA59" s="100">
        <f>'SO-01.4 - Vegetační úprav...'!F36</f>
        <v>0</v>
      </c>
      <c r="BB59" s="100">
        <f>'SO-01.4 - Vegetační úprav...'!F37</f>
        <v>0</v>
      </c>
      <c r="BC59" s="100">
        <f>'SO-01.4 - Vegetační úprav...'!F38</f>
        <v>0</v>
      </c>
      <c r="BD59" s="102">
        <f>'SO-01.4 - Vegetační úprav...'!F39</f>
        <v>0</v>
      </c>
      <c r="BT59" s="103" t="s">
        <v>82</v>
      </c>
      <c r="BV59" s="103" t="s">
        <v>75</v>
      </c>
      <c r="BW59" s="103" t="s">
        <v>96</v>
      </c>
      <c r="BX59" s="103" t="s">
        <v>81</v>
      </c>
      <c r="CL59" s="103" t="s">
        <v>19</v>
      </c>
    </row>
    <row r="60" spans="1:91" s="7" customFormat="1" ht="16.5" customHeight="1">
      <c r="A60" s="96" t="s">
        <v>83</v>
      </c>
      <c r="B60" s="86"/>
      <c r="C60" s="87"/>
      <c r="D60" s="334" t="s">
        <v>97</v>
      </c>
      <c r="E60" s="334"/>
      <c r="F60" s="334"/>
      <c r="G60" s="334"/>
      <c r="H60" s="334"/>
      <c r="I60" s="88"/>
      <c r="J60" s="334" t="s">
        <v>98</v>
      </c>
      <c r="K60" s="334"/>
      <c r="L60" s="334"/>
      <c r="M60" s="334"/>
      <c r="N60" s="334"/>
      <c r="O60" s="334"/>
      <c r="P60" s="334"/>
      <c r="Q60" s="334"/>
      <c r="R60" s="334"/>
      <c r="S60" s="334"/>
      <c r="T60" s="334"/>
      <c r="U60" s="334"/>
      <c r="V60" s="334"/>
      <c r="W60" s="334"/>
      <c r="X60" s="334"/>
      <c r="Y60" s="334"/>
      <c r="Z60" s="334"/>
      <c r="AA60" s="334"/>
      <c r="AB60" s="334"/>
      <c r="AC60" s="334"/>
      <c r="AD60" s="334"/>
      <c r="AE60" s="334"/>
      <c r="AF60" s="334"/>
      <c r="AG60" s="333">
        <f>'SO-02 - Plazníky'!J30</f>
        <v>0</v>
      </c>
      <c r="AH60" s="332"/>
      <c r="AI60" s="332"/>
      <c r="AJ60" s="332"/>
      <c r="AK60" s="332"/>
      <c r="AL60" s="332"/>
      <c r="AM60" s="332"/>
      <c r="AN60" s="333">
        <f t="shared" si="0"/>
        <v>0</v>
      </c>
      <c r="AO60" s="332"/>
      <c r="AP60" s="332"/>
      <c r="AQ60" s="89" t="s">
        <v>79</v>
      </c>
      <c r="AR60" s="90"/>
      <c r="AS60" s="91">
        <v>0</v>
      </c>
      <c r="AT60" s="92">
        <f t="shared" si="1"/>
        <v>0</v>
      </c>
      <c r="AU60" s="93">
        <f>'SO-02 - Plazníky'!P82</f>
        <v>0</v>
      </c>
      <c r="AV60" s="92">
        <f>'SO-02 - Plazníky'!J33</f>
        <v>0</v>
      </c>
      <c r="AW60" s="92">
        <f>'SO-02 - Plazníky'!J34</f>
        <v>0</v>
      </c>
      <c r="AX60" s="92">
        <f>'SO-02 - Plazníky'!J35</f>
        <v>0</v>
      </c>
      <c r="AY60" s="92">
        <f>'SO-02 - Plazníky'!J36</f>
        <v>0</v>
      </c>
      <c r="AZ60" s="92">
        <f>'SO-02 - Plazníky'!F33</f>
        <v>0</v>
      </c>
      <c r="BA60" s="92">
        <f>'SO-02 - Plazníky'!F34</f>
        <v>0</v>
      </c>
      <c r="BB60" s="92">
        <f>'SO-02 - Plazníky'!F35</f>
        <v>0</v>
      </c>
      <c r="BC60" s="92">
        <f>'SO-02 - Plazníky'!F36</f>
        <v>0</v>
      </c>
      <c r="BD60" s="94">
        <f>'SO-02 - Plazníky'!F37</f>
        <v>0</v>
      </c>
      <c r="BT60" s="95" t="s">
        <v>80</v>
      </c>
      <c r="BV60" s="95" t="s">
        <v>75</v>
      </c>
      <c r="BW60" s="95" t="s">
        <v>99</v>
      </c>
      <c r="BX60" s="95" t="s">
        <v>5</v>
      </c>
      <c r="CL60" s="95" t="s">
        <v>19</v>
      </c>
      <c r="CM60" s="95" t="s">
        <v>82</v>
      </c>
    </row>
    <row r="61" spans="1:91" s="7" customFormat="1" ht="16.5" customHeight="1">
      <c r="A61" s="96" t="s">
        <v>83</v>
      </c>
      <c r="B61" s="86"/>
      <c r="C61" s="87"/>
      <c r="D61" s="334" t="s">
        <v>100</v>
      </c>
      <c r="E61" s="334"/>
      <c r="F61" s="334"/>
      <c r="G61" s="334"/>
      <c r="H61" s="334"/>
      <c r="I61" s="88"/>
      <c r="J61" s="334" t="s">
        <v>101</v>
      </c>
      <c r="K61" s="334"/>
      <c r="L61" s="334"/>
      <c r="M61" s="334"/>
      <c r="N61" s="334"/>
      <c r="O61" s="334"/>
      <c r="P61" s="334"/>
      <c r="Q61" s="334"/>
      <c r="R61" s="334"/>
      <c r="S61" s="334"/>
      <c r="T61" s="334"/>
      <c r="U61" s="334"/>
      <c r="V61" s="334"/>
      <c r="W61" s="334"/>
      <c r="X61" s="334"/>
      <c r="Y61" s="334"/>
      <c r="Z61" s="334"/>
      <c r="AA61" s="334"/>
      <c r="AB61" s="334"/>
      <c r="AC61" s="334"/>
      <c r="AD61" s="334"/>
      <c r="AE61" s="334"/>
      <c r="AF61" s="334"/>
      <c r="AG61" s="333">
        <f>'VRN - Vedlejší rozpočtové...'!J30</f>
        <v>0</v>
      </c>
      <c r="AH61" s="332"/>
      <c r="AI61" s="332"/>
      <c r="AJ61" s="332"/>
      <c r="AK61" s="332"/>
      <c r="AL61" s="332"/>
      <c r="AM61" s="332"/>
      <c r="AN61" s="333">
        <f t="shared" si="0"/>
        <v>0</v>
      </c>
      <c r="AO61" s="332"/>
      <c r="AP61" s="332"/>
      <c r="AQ61" s="89" t="s">
        <v>79</v>
      </c>
      <c r="AR61" s="90"/>
      <c r="AS61" s="104">
        <v>0</v>
      </c>
      <c r="AT61" s="105">
        <f t="shared" si="1"/>
        <v>0</v>
      </c>
      <c r="AU61" s="106">
        <f>'VRN - Vedlejší rozpočtové...'!P82</f>
        <v>0</v>
      </c>
      <c r="AV61" s="105">
        <f>'VRN - Vedlejší rozpočtové...'!J33</f>
        <v>0</v>
      </c>
      <c r="AW61" s="105">
        <f>'VRN - Vedlejší rozpočtové...'!J34</f>
        <v>0</v>
      </c>
      <c r="AX61" s="105">
        <f>'VRN - Vedlejší rozpočtové...'!J35</f>
        <v>0</v>
      </c>
      <c r="AY61" s="105">
        <f>'VRN - Vedlejší rozpočtové...'!J36</f>
        <v>0</v>
      </c>
      <c r="AZ61" s="105">
        <f>'VRN - Vedlejší rozpočtové...'!F33</f>
        <v>0</v>
      </c>
      <c r="BA61" s="105">
        <f>'VRN - Vedlejší rozpočtové...'!F34</f>
        <v>0</v>
      </c>
      <c r="BB61" s="105">
        <f>'VRN - Vedlejší rozpočtové...'!F35</f>
        <v>0</v>
      </c>
      <c r="BC61" s="105">
        <f>'VRN - Vedlejší rozpočtové...'!F36</f>
        <v>0</v>
      </c>
      <c r="BD61" s="107">
        <f>'VRN - Vedlejší rozpočtové...'!F37</f>
        <v>0</v>
      </c>
      <c r="BT61" s="95" t="s">
        <v>80</v>
      </c>
      <c r="BV61" s="95" t="s">
        <v>75</v>
      </c>
      <c r="BW61" s="95" t="s">
        <v>102</v>
      </c>
      <c r="BX61" s="95" t="s">
        <v>5</v>
      </c>
      <c r="CL61" s="95" t="s">
        <v>19</v>
      </c>
      <c r="CM61" s="95" t="s">
        <v>82</v>
      </c>
    </row>
    <row r="62" spans="1:91" s="2" customFormat="1" ht="30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9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  <row r="63" spans="1:91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39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</sheetData>
  <sheetProtection algorithmName="SHA-512" hashValue="X2bq1LXOCox/p078s3h8+mM/S5LvA0xWgh6HIvALN0iNQyX+8R6UiQWeP0TH9qUod8a31+0QqOysnbG05PhWsA==" saltValue="UpXCTeoraVtmu3Qghhx8KV9UcgnDQK7KblRASjBzMssthRDoTUbUZ3hHXsszxf8qYyLngIkm3pTVixprxCupPw==" spinCount="100000" sheet="1" objects="1" scenarios="1" formatColumns="0" formatRows="0"/>
  <mergeCells count="66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-01.1 - Vegetační úprav...'!C2" display="/"/>
    <hyperlink ref="A57" location="'SO-01.2 - Vegetační úprav...'!C2" display="/"/>
    <hyperlink ref="A58" location="'SO-01.3 - Vegetační úprav...'!C2" display="/"/>
    <hyperlink ref="A59" location="'SO-01.4 - Vegetační úprav...'!C2" display="/"/>
    <hyperlink ref="A60" location="'SO-02 - Plazníky'!C2" display="/"/>
    <hyperlink ref="A61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3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7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0" t="str">
        <f>'Rekapitulace stavby'!K6</f>
        <v>Projektové dokumentace 2020, část 1 Biokoridor LBK 44 v k.ú. Úmonín</v>
      </c>
      <c r="F7" s="361"/>
      <c r="G7" s="361"/>
      <c r="H7" s="361"/>
      <c r="L7" s="20"/>
    </row>
    <row r="8" spans="1:46" s="1" customFormat="1" ht="12" customHeight="1">
      <c r="B8" s="20"/>
      <c r="D8" s="112" t="s">
        <v>104</v>
      </c>
      <c r="L8" s="20"/>
    </row>
    <row r="9" spans="1:46" s="2" customFormat="1" ht="16.5" customHeight="1">
      <c r="A9" s="34"/>
      <c r="B9" s="39"/>
      <c r="C9" s="34"/>
      <c r="D9" s="34"/>
      <c r="E9" s="360" t="s">
        <v>105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106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3" t="s">
        <v>107</v>
      </c>
      <c r="F11" s="362"/>
      <c r="G11" s="362"/>
      <c r="H11" s="362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27. 4. 2022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4" t="str">
        <f>'Rekapitulace stavby'!E14</f>
        <v>Vyplň údaj</v>
      </c>
      <c r="F20" s="365"/>
      <c r="G20" s="365"/>
      <c r="H20" s="365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33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34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">
        <v>33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34</v>
      </c>
      <c r="F26" s="34"/>
      <c r="G26" s="34"/>
      <c r="H26" s="34"/>
      <c r="I26" s="112" t="s">
        <v>29</v>
      </c>
      <c r="J26" s="103" t="s">
        <v>19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37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6" t="s">
        <v>19</v>
      </c>
      <c r="F29" s="366"/>
      <c r="G29" s="366"/>
      <c r="H29" s="36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39</v>
      </c>
      <c r="E32" s="34"/>
      <c r="F32" s="34"/>
      <c r="G32" s="34"/>
      <c r="H32" s="34"/>
      <c r="I32" s="34"/>
      <c r="J32" s="120">
        <f>ROUND(J89,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41</v>
      </c>
      <c r="G34" s="34"/>
      <c r="H34" s="34"/>
      <c r="I34" s="121" t="s">
        <v>40</v>
      </c>
      <c r="J34" s="121" t="s">
        <v>42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43</v>
      </c>
      <c r="E35" s="112" t="s">
        <v>44</v>
      </c>
      <c r="F35" s="123">
        <f>ROUND((SUM(BE89:BE234)),  2)</f>
        <v>0</v>
      </c>
      <c r="G35" s="34"/>
      <c r="H35" s="34"/>
      <c r="I35" s="124">
        <v>0.21</v>
      </c>
      <c r="J35" s="123">
        <f>ROUND(((SUM(BE89:BE234))*I35),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45</v>
      </c>
      <c r="F36" s="123">
        <f>ROUND((SUM(BF89:BF234)),  2)</f>
        <v>0</v>
      </c>
      <c r="G36" s="34"/>
      <c r="H36" s="34"/>
      <c r="I36" s="124">
        <v>0.15</v>
      </c>
      <c r="J36" s="123">
        <f>ROUND(((SUM(BF89:BF234))*I36),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ROUND((SUM(BG89:BG234)),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47</v>
      </c>
      <c r="F38" s="123">
        <f>ROUND((SUM(BH89:BH234)),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48</v>
      </c>
      <c r="F39" s="123">
        <f>ROUND((SUM(BI89:BI234)),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108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7" t="str">
        <f>E7</f>
        <v>Projektové dokumentace 2020, část 1 Biokoridor LBK 44 v k.ú. Úmonín</v>
      </c>
      <c r="F50" s="368"/>
      <c r="G50" s="368"/>
      <c r="H50" s="368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7" t="s">
        <v>105</v>
      </c>
      <c r="F52" s="369"/>
      <c r="G52" s="369"/>
      <c r="H52" s="369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106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6" t="str">
        <f>E11</f>
        <v>SO-01.1 - Vegetační úpravy - realizace</v>
      </c>
      <c r="F54" s="369"/>
      <c r="G54" s="369"/>
      <c r="H54" s="369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Úmonín</v>
      </c>
      <c r="G56" s="36"/>
      <c r="H56" s="36"/>
      <c r="I56" s="29" t="s">
        <v>23</v>
      </c>
      <c r="J56" s="59" t="str">
        <f>IF(J14="","",J14)</f>
        <v>27. 4. 2022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 xml:space="preserve">ČR - SPÚ. pobočka Kutná  Hora </v>
      </c>
      <c r="G58" s="36"/>
      <c r="H58" s="36"/>
      <c r="I58" s="29" t="s">
        <v>32</v>
      </c>
      <c r="J58" s="32" t="str">
        <f>E23</f>
        <v>ATELIER FONTES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>ATELIER FONTES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109</v>
      </c>
      <c r="D61" s="137"/>
      <c r="E61" s="137"/>
      <c r="F61" s="137"/>
      <c r="G61" s="137"/>
      <c r="H61" s="137"/>
      <c r="I61" s="137"/>
      <c r="J61" s="138" t="s">
        <v>110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71</v>
      </c>
      <c r="D63" s="36"/>
      <c r="E63" s="36"/>
      <c r="F63" s="36"/>
      <c r="G63" s="36"/>
      <c r="H63" s="36"/>
      <c r="I63" s="36"/>
      <c r="J63" s="77">
        <f>J89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111</v>
      </c>
    </row>
    <row r="64" spans="1:47" s="9" customFormat="1" ht="24.95" customHeight="1">
      <c r="B64" s="140"/>
      <c r="C64" s="141"/>
      <c r="D64" s="142" t="s">
        <v>112</v>
      </c>
      <c r="E64" s="143"/>
      <c r="F64" s="143"/>
      <c r="G64" s="143"/>
      <c r="H64" s="143"/>
      <c r="I64" s="143"/>
      <c r="J64" s="144">
        <f>J90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113</v>
      </c>
      <c r="E65" s="148"/>
      <c r="F65" s="148"/>
      <c r="G65" s="148"/>
      <c r="H65" s="148"/>
      <c r="I65" s="148"/>
      <c r="J65" s="149">
        <f>J91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114</v>
      </c>
      <c r="E66" s="148"/>
      <c r="F66" s="148"/>
      <c r="G66" s="148"/>
      <c r="H66" s="148"/>
      <c r="I66" s="148"/>
      <c r="J66" s="149">
        <f>J226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115</v>
      </c>
      <c r="E67" s="148"/>
      <c r="F67" s="148"/>
      <c r="G67" s="148"/>
      <c r="H67" s="148"/>
      <c r="I67" s="148"/>
      <c r="J67" s="149">
        <f>J231</f>
        <v>0</v>
      </c>
      <c r="K67" s="97"/>
      <c r="L67" s="150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67" t="str">
        <f>E7</f>
        <v>Projektové dokumentace 2020, část 1 Biokoridor LBK 44 v k.ú. Úmonín</v>
      </c>
      <c r="F77" s="368"/>
      <c r="G77" s="368"/>
      <c r="H77" s="368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1" customFormat="1" ht="12" customHeight="1">
      <c r="B78" s="21"/>
      <c r="C78" s="29" t="s">
        <v>104</v>
      </c>
      <c r="D78" s="22"/>
      <c r="E78" s="22"/>
      <c r="F78" s="22"/>
      <c r="G78" s="22"/>
      <c r="H78" s="22"/>
      <c r="I78" s="22"/>
      <c r="J78" s="22"/>
      <c r="K78" s="22"/>
      <c r="L78" s="20"/>
    </row>
    <row r="79" spans="1:31" s="2" customFormat="1" ht="16.5" customHeight="1">
      <c r="A79" s="34"/>
      <c r="B79" s="35"/>
      <c r="C79" s="36"/>
      <c r="D79" s="36"/>
      <c r="E79" s="367" t="s">
        <v>105</v>
      </c>
      <c r="F79" s="369"/>
      <c r="G79" s="369"/>
      <c r="H79" s="369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106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16" t="str">
        <f>E11</f>
        <v>SO-01.1 - Vegetační úpravy - realizace</v>
      </c>
      <c r="F81" s="369"/>
      <c r="G81" s="369"/>
      <c r="H81" s="369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21</v>
      </c>
      <c r="D83" s="36"/>
      <c r="E83" s="36"/>
      <c r="F83" s="27" t="str">
        <f>F14</f>
        <v>Úmonín</v>
      </c>
      <c r="G83" s="36"/>
      <c r="H83" s="36"/>
      <c r="I83" s="29" t="s">
        <v>23</v>
      </c>
      <c r="J83" s="59" t="str">
        <f>IF(J14="","",J14)</f>
        <v>27. 4. 2022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7" customHeight="1">
      <c r="A85" s="34"/>
      <c r="B85" s="35"/>
      <c r="C85" s="29" t="s">
        <v>25</v>
      </c>
      <c r="D85" s="36"/>
      <c r="E85" s="36"/>
      <c r="F85" s="27" t="str">
        <f>E17</f>
        <v xml:space="preserve">ČR - SPÚ. pobočka Kutná  Hora </v>
      </c>
      <c r="G85" s="36"/>
      <c r="H85" s="36"/>
      <c r="I85" s="29" t="s">
        <v>32</v>
      </c>
      <c r="J85" s="32" t="str">
        <f>E23</f>
        <v>ATELIER FONTES s.r.o.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9" t="s">
        <v>30</v>
      </c>
      <c r="D86" s="36"/>
      <c r="E86" s="36"/>
      <c r="F86" s="27" t="str">
        <f>IF(E20="","",E20)</f>
        <v>Vyplň údaj</v>
      </c>
      <c r="G86" s="36"/>
      <c r="H86" s="36"/>
      <c r="I86" s="29" t="s">
        <v>36</v>
      </c>
      <c r="J86" s="32" t="str">
        <f>E26</f>
        <v>ATELIER FONTES s.r.o.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51"/>
      <c r="B88" s="152"/>
      <c r="C88" s="153" t="s">
        <v>117</v>
      </c>
      <c r="D88" s="154" t="s">
        <v>58</v>
      </c>
      <c r="E88" s="154" t="s">
        <v>54</v>
      </c>
      <c r="F88" s="154" t="s">
        <v>55</v>
      </c>
      <c r="G88" s="154" t="s">
        <v>118</v>
      </c>
      <c r="H88" s="154" t="s">
        <v>119</v>
      </c>
      <c r="I88" s="154" t="s">
        <v>120</v>
      </c>
      <c r="J88" s="154" t="s">
        <v>110</v>
      </c>
      <c r="K88" s="155" t="s">
        <v>121</v>
      </c>
      <c r="L88" s="156"/>
      <c r="M88" s="68" t="s">
        <v>19</v>
      </c>
      <c r="N88" s="69" t="s">
        <v>43</v>
      </c>
      <c r="O88" s="69" t="s">
        <v>122</v>
      </c>
      <c r="P88" s="69" t="s">
        <v>123</v>
      </c>
      <c r="Q88" s="69" t="s">
        <v>124</v>
      </c>
      <c r="R88" s="69" t="s">
        <v>125</v>
      </c>
      <c r="S88" s="69" t="s">
        <v>126</v>
      </c>
      <c r="T88" s="70" t="s">
        <v>127</v>
      </c>
      <c r="U88" s="151"/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</row>
    <row r="89" spans="1:65" s="2" customFormat="1" ht="22.9" customHeight="1">
      <c r="A89" s="34"/>
      <c r="B89" s="35"/>
      <c r="C89" s="75" t="s">
        <v>128</v>
      </c>
      <c r="D89" s="36"/>
      <c r="E89" s="36"/>
      <c r="F89" s="36"/>
      <c r="G89" s="36"/>
      <c r="H89" s="36"/>
      <c r="I89" s="36"/>
      <c r="J89" s="157">
        <f>BK89</f>
        <v>0</v>
      </c>
      <c r="K89" s="36"/>
      <c r="L89" s="39"/>
      <c r="M89" s="71"/>
      <c r="N89" s="158"/>
      <c r="O89" s="72"/>
      <c r="P89" s="159">
        <f>P90</f>
        <v>0</v>
      </c>
      <c r="Q89" s="72"/>
      <c r="R89" s="159">
        <f>R90</f>
        <v>124.7285088</v>
      </c>
      <c r="S89" s="72"/>
      <c r="T89" s="160">
        <f>T90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72</v>
      </c>
      <c r="AU89" s="17" t="s">
        <v>111</v>
      </c>
      <c r="BK89" s="161">
        <f>BK90</f>
        <v>0</v>
      </c>
    </row>
    <row r="90" spans="1:65" s="12" customFormat="1" ht="25.9" customHeight="1">
      <c r="B90" s="162"/>
      <c r="C90" s="163"/>
      <c r="D90" s="164" t="s">
        <v>72</v>
      </c>
      <c r="E90" s="165" t="s">
        <v>129</v>
      </c>
      <c r="F90" s="165" t="s">
        <v>130</v>
      </c>
      <c r="G90" s="163"/>
      <c r="H90" s="163"/>
      <c r="I90" s="166"/>
      <c r="J90" s="167">
        <f>BK90</f>
        <v>0</v>
      </c>
      <c r="K90" s="163"/>
      <c r="L90" s="168"/>
      <c r="M90" s="169"/>
      <c r="N90" s="170"/>
      <c r="O90" s="170"/>
      <c r="P90" s="171">
        <f>P91+P226+P231</f>
        <v>0</v>
      </c>
      <c r="Q90" s="170"/>
      <c r="R90" s="171">
        <f>R91+R226+R231</f>
        <v>124.7285088</v>
      </c>
      <c r="S90" s="170"/>
      <c r="T90" s="172">
        <f>T91+T226+T231</f>
        <v>0</v>
      </c>
      <c r="AR90" s="173" t="s">
        <v>80</v>
      </c>
      <c r="AT90" s="174" t="s">
        <v>72</v>
      </c>
      <c r="AU90" s="174" t="s">
        <v>73</v>
      </c>
      <c r="AY90" s="173" t="s">
        <v>131</v>
      </c>
      <c r="BK90" s="175">
        <f>BK91+BK226+BK231</f>
        <v>0</v>
      </c>
    </row>
    <row r="91" spans="1:65" s="12" customFormat="1" ht="22.9" customHeight="1">
      <c r="B91" s="162"/>
      <c r="C91" s="163"/>
      <c r="D91" s="164" t="s">
        <v>72</v>
      </c>
      <c r="E91" s="176" t="s">
        <v>80</v>
      </c>
      <c r="F91" s="176" t="s">
        <v>132</v>
      </c>
      <c r="G91" s="163"/>
      <c r="H91" s="163"/>
      <c r="I91" s="166"/>
      <c r="J91" s="177">
        <f>BK91</f>
        <v>0</v>
      </c>
      <c r="K91" s="163"/>
      <c r="L91" s="168"/>
      <c r="M91" s="169"/>
      <c r="N91" s="170"/>
      <c r="O91" s="170"/>
      <c r="P91" s="171">
        <f>SUM(P92:P225)</f>
        <v>0</v>
      </c>
      <c r="Q91" s="170"/>
      <c r="R91" s="171">
        <f>SUM(R92:R225)</f>
        <v>124.71176</v>
      </c>
      <c r="S91" s="170"/>
      <c r="T91" s="172">
        <f>SUM(T92:T225)</f>
        <v>0</v>
      </c>
      <c r="AR91" s="173" t="s">
        <v>80</v>
      </c>
      <c r="AT91" s="174" t="s">
        <v>72</v>
      </c>
      <c r="AU91" s="174" t="s">
        <v>80</v>
      </c>
      <c r="AY91" s="173" t="s">
        <v>131</v>
      </c>
      <c r="BK91" s="175">
        <f>SUM(BK92:BK225)</f>
        <v>0</v>
      </c>
    </row>
    <row r="92" spans="1:65" s="2" customFormat="1" ht="16.5" customHeight="1">
      <c r="A92" s="34"/>
      <c r="B92" s="35"/>
      <c r="C92" s="178" t="s">
        <v>80</v>
      </c>
      <c r="D92" s="178" t="s">
        <v>133</v>
      </c>
      <c r="E92" s="179" t="s">
        <v>134</v>
      </c>
      <c r="F92" s="180" t="s">
        <v>135</v>
      </c>
      <c r="G92" s="181" t="s">
        <v>136</v>
      </c>
      <c r="H92" s="182">
        <v>13967</v>
      </c>
      <c r="I92" s="183"/>
      <c r="J92" s="184">
        <f>ROUND(I92*H92,2)</f>
        <v>0</v>
      </c>
      <c r="K92" s="180" t="s">
        <v>137</v>
      </c>
      <c r="L92" s="39"/>
      <c r="M92" s="185" t="s">
        <v>19</v>
      </c>
      <c r="N92" s="186" t="s">
        <v>44</v>
      </c>
      <c r="O92" s="64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138</v>
      </c>
      <c r="AT92" s="189" t="s">
        <v>133</v>
      </c>
      <c r="AU92" s="189" t="s">
        <v>82</v>
      </c>
      <c r="AY92" s="17" t="s">
        <v>131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7" t="s">
        <v>80</v>
      </c>
      <c r="BK92" s="190">
        <f>ROUND(I92*H92,2)</f>
        <v>0</v>
      </c>
      <c r="BL92" s="17" t="s">
        <v>138</v>
      </c>
      <c r="BM92" s="189" t="s">
        <v>139</v>
      </c>
    </row>
    <row r="93" spans="1:65" s="2" customFormat="1" ht="11.25">
      <c r="A93" s="34"/>
      <c r="B93" s="35"/>
      <c r="C93" s="36"/>
      <c r="D93" s="191" t="s">
        <v>140</v>
      </c>
      <c r="E93" s="36"/>
      <c r="F93" s="192" t="s">
        <v>141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140</v>
      </c>
      <c r="AU93" s="17" t="s">
        <v>82</v>
      </c>
    </row>
    <row r="94" spans="1:65" s="2" customFormat="1" ht="11.25">
      <c r="A94" s="34"/>
      <c r="B94" s="35"/>
      <c r="C94" s="36"/>
      <c r="D94" s="196" t="s">
        <v>142</v>
      </c>
      <c r="E94" s="36"/>
      <c r="F94" s="197" t="s">
        <v>143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142</v>
      </c>
      <c r="AU94" s="17" t="s">
        <v>82</v>
      </c>
    </row>
    <row r="95" spans="1:65" s="2" customFormat="1" ht="19.5">
      <c r="A95" s="34"/>
      <c r="B95" s="35"/>
      <c r="C95" s="36"/>
      <c r="D95" s="191" t="s">
        <v>144</v>
      </c>
      <c r="E95" s="36"/>
      <c r="F95" s="198" t="s">
        <v>145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144</v>
      </c>
      <c r="AU95" s="17" t="s">
        <v>82</v>
      </c>
    </row>
    <row r="96" spans="1:65" s="2" customFormat="1" ht="16.5" customHeight="1">
      <c r="A96" s="34"/>
      <c r="B96" s="35"/>
      <c r="C96" s="178" t="s">
        <v>82</v>
      </c>
      <c r="D96" s="178" t="s">
        <v>133</v>
      </c>
      <c r="E96" s="179" t="s">
        <v>146</v>
      </c>
      <c r="F96" s="180" t="s">
        <v>147</v>
      </c>
      <c r="G96" s="181" t="s">
        <v>148</v>
      </c>
      <c r="H96" s="182">
        <v>2.7930000000000001</v>
      </c>
      <c r="I96" s="183"/>
      <c r="J96" s="184">
        <f>ROUND(I96*H96,2)</f>
        <v>0</v>
      </c>
      <c r="K96" s="180" t="s">
        <v>137</v>
      </c>
      <c r="L96" s="39"/>
      <c r="M96" s="185" t="s">
        <v>19</v>
      </c>
      <c r="N96" s="186" t="s">
        <v>44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138</v>
      </c>
      <c r="AT96" s="189" t="s">
        <v>133</v>
      </c>
      <c r="AU96" s="189" t="s">
        <v>82</v>
      </c>
      <c r="AY96" s="17" t="s">
        <v>131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80</v>
      </c>
      <c r="BK96" s="190">
        <f>ROUND(I96*H96,2)</f>
        <v>0</v>
      </c>
      <c r="BL96" s="17" t="s">
        <v>138</v>
      </c>
      <c r="BM96" s="189" t="s">
        <v>149</v>
      </c>
    </row>
    <row r="97" spans="1:65" s="2" customFormat="1" ht="11.25">
      <c r="A97" s="34"/>
      <c r="B97" s="35"/>
      <c r="C97" s="36"/>
      <c r="D97" s="191" t="s">
        <v>140</v>
      </c>
      <c r="E97" s="36"/>
      <c r="F97" s="192" t="s">
        <v>150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140</v>
      </c>
      <c r="AU97" s="17" t="s">
        <v>82</v>
      </c>
    </row>
    <row r="98" spans="1:65" s="2" customFormat="1" ht="11.25">
      <c r="A98" s="34"/>
      <c r="B98" s="35"/>
      <c r="C98" s="36"/>
      <c r="D98" s="196" t="s">
        <v>142</v>
      </c>
      <c r="E98" s="36"/>
      <c r="F98" s="197" t="s">
        <v>151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142</v>
      </c>
      <c r="AU98" s="17" t="s">
        <v>82</v>
      </c>
    </row>
    <row r="99" spans="1:65" s="13" customFormat="1" ht="11.25">
      <c r="B99" s="199"/>
      <c r="C99" s="200"/>
      <c r="D99" s="191" t="s">
        <v>152</v>
      </c>
      <c r="E99" s="201" t="s">
        <v>19</v>
      </c>
      <c r="F99" s="202" t="s">
        <v>153</v>
      </c>
      <c r="G99" s="200"/>
      <c r="H99" s="203">
        <v>2.7930000000000001</v>
      </c>
      <c r="I99" s="204"/>
      <c r="J99" s="200"/>
      <c r="K99" s="200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152</v>
      </c>
      <c r="AU99" s="209" t="s">
        <v>82</v>
      </c>
      <c r="AV99" s="13" t="s">
        <v>82</v>
      </c>
      <c r="AW99" s="13" t="s">
        <v>35</v>
      </c>
      <c r="AX99" s="13" t="s">
        <v>80</v>
      </c>
      <c r="AY99" s="209" t="s">
        <v>131</v>
      </c>
    </row>
    <row r="100" spans="1:65" s="2" customFormat="1" ht="16.5" customHeight="1">
      <c r="A100" s="34"/>
      <c r="B100" s="35"/>
      <c r="C100" s="178" t="s">
        <v>154</v>
      </c>
      <c r="D100" s="178" t="s">
        <v>133</v>
      </c>
      <c r="E100" s="179" t="s">
        <v>155</v>
      </c>
      <c r="F100" s="180" t="s">
        <v>156</v>
      </c>
      <c r="G100" s="181" t="s">
        <v>148</v>
      </c>
      <c r="H100" s="182">
        <v>1.397</v>
      </c>
      <c r="I100" s="183"/>
      <c r="J100" s="184">
        <f>ROUND(I100*H100,2)</f>
        <v>0</v>
      </c>
      <c r="K100" s="180" t="s">
        <v>137</v>
      </c>
      <c r="L100" s="39"/>
      <c r="M100" s="185" t="s">
        <v>19</v>
      </c>
      <c r="N100" s="186" t="s">
        <v>44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138</v>
      </c>
      <c r="AT100" s="189" t="s">
        <v>133</v>
      </c>
      <c r="AU100" s="189" t="s">
        <v>82</v>
      </c>
      <c r="AY100" s="17" t="s">
        <v>131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7" t="s">
        <v>80</v>
      </c>
      <c r="BK100" s="190">
        <f>ROUND(I100*H100,2)</f>
        <v>0</v>
      </c>
      <c r="BL100" s="17" t="s">
        <v>138</v>
      </c>
      <c r="BM100" s="189" t="s">
        <v>157</v>
      </c>
    </row>
    <row r="101" spans="1:65" s="2" customFormat="1" ht="11.25">
      <c r="A101" s="34"/>
      <c r="B101" s="35"/>
      <c r="C101" s="36"/>
      <c r="D101" s="191" t="s">
        <v>140</v>
      </c>
      <c r="E101" s="36"/>
      <c r="F101" s="192" t="s">
        <v>158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140</v>
      </c>
      <c r="AU101" s="17" t="s">
        <v>82</v>
      </c>
    </row>
    <row r="102" spans="1:65" s="2" customFormat="1" ht="11.25">
      <c r="A102" s="34"/>
      <c r="B102" s="35"/>
      <c r="C102" s="36"/>
      <c r="D102" s="196" t="s">
        <v>142</v>
      </c>
      <c r="E102" s="36"/>
      <c r="F102" s="197" t="s">
        <v>159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142</v>
      </c>
      <c r="AU102" s="17" t="s">
        <v>82</v>
      </c>
    </row>
    <row r="103" spans="1:65" s="13" customFormat="1" ht="11.25">
      <c r="B103" s="199"/>
      <c r="C103" s="200"/>
      <c r="D103" s="191" t="s">
        <v>152</v>
      </c>
      <c r="E103" s="201" t="s">
        <v>19</v>
      </c>
      <c r="F103" s="202" t="s">
        <v>160</v>
      </c>
      <c r="G103" s="200"/>
      <c r="H103" s="203">
        <v>1.397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152</v>
      </c>
      <c r="AU103" s="209" t="s">
        <v>82</v>
      </c>
      <c r="AV103" s="13" t="s">
        <v>82</v>
      </c>
      <c r="AW103" s="13" t="s">
        <v>35</v>
      </c>
      <c r="AX103" s="13" t="s">
        <v>80</v>
      </c>
      <c r="AY103" s="209" t="s">
        <v>131</v>
      </c>
    </row>
    <row r="104" spans="1:65" s="2" customFormat="1" ht="16.5" customHeight="1">
      <c r="A104" s="34"/>
      <c r="B104" s="35"/>
      <c r="C104" s="178" t="s">
        <v>138</v>
      </c>
      <c r="D104" s="178" t="s">
        <v>133</v>
      </c>
      <c r="E104" s="179" t="s">
        <v>161</v>
      </c>
      <c r="F104" s="180" t="s">
        <v>162</v>
      </c>
      <c r="G104" s="181" t="s">
        <v>136</v>
      </c>
      <c r="H104" s="182">
        <v>13967</v>
      </c>
      <c r="I104" s="183"/>
      <c r="J104" s="184">
        <f>ROUND(I104*H104,2)</f>
        <v>0</v>
      </c>
      <c r="K104" s="180" t="s">
        <v>19</v>
      </c>
      <c r="L104" s="39"/>
      <c r="M104" s="185" t="s">
        <v>19</v>
      </c>
      <c r="N104" s="186" t="s">
        <v>44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138</v>
      </c>
      <c r="AT104" s="189" t="s">
        <v>133</v>
      </c>
      <c r="AU104" s="189" t="s">
        <v>82</v>
      </c>
      <c r="AY104" s="17" t="s">
        <v>131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7" t="s">
        <v>80</v>
      </c>
      <c r="BK104" s="190">
        <f>ROUND(I104*H104,2)</f>
        <v>0</v>
      </c>
      <c r="BL104" s="17" t="s">
        <v>138</v>
      </c>
      <c r="BM104" s="189" t="s">
        <v>163</v>
      </c>
    </row>
    <row r="105" spans="1:65" s="2" customFormat="1" ht="11.25">
      <c r="A105" s="34"/>
      <c r="B105" s="35"/>
      <c r="C105" s="36"/>
      <c r="D105" s="191" t="s">
        <v>140</v>
      </c>
      <c r="E105" s="36"/>
      <c r="F105" s="192" t="s">
        <v>162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140</v>
      </c>
      <c r="AU105" s="17" t="s">
        <v>82</v>
      </c>
    </row>
    <row r="106" spans="1:65" s="2" customFormat="1" ht="19.5">
      <c r="A106" s="34"/>
      <c r="B106" s="35"/>
      <c r="C106" s="36"/>
      <c r="D106" s="191" t="s">
        <v>144</v>
      </c>
      <c r="E106" s="36"/>
      <c r="F106" s="198" t="s">
        <v>164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144</v>
      </c>
      <c r="AU106" s="17" t="s">
        <v>82</v>
      </c>
    </row>
    <row r="107" spans="1:65" s="2" customFormat="1" ht="16.5" customHeight="1">
      <c r="A107" s="34"/>
      <c r="B107" s="35"/>
      <c r="C107" s="210" t="s">
        <v>165</v>
      </c>
      <c r="D107" s="210" t="s">
        <v>166</v>
      </c>
      <c r="E107" s="211" t="s">
        <v>167</v>
      </c>
      <c r="F107" s="212" t="s">
        <v>168</v>
      </c>
      <c r="G107" s="213" t="s">
        <v>169</v>
      </c>
      <c r="H107" s="214">
        <v>1396.7</v>
      </c>
      <c r="I107" s="215"/>
      <c r="J107" s="216">
        <f>ROUND(I107*H107,2)</f>
        <v>0</v>
      </c>
      <c r="K107" s="212" t="s">
        <v>19</v>
      </c>
      <c r="L107" s="217"/>
      <c r="M107" s="218" t="s">
        <v>19</v>
      </c>
      <c r="N107" s="219" t="s">
        <v>44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170</v>
      </c>
      <c r="AT107" s="189" t="s">
        <v>166</v>
      </c>
      <c r="AU107" s="189" t="s">
        <v>82</v>
      </c>
      <c r="AY107" s="17" t="s">
        <v>131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80</v>
      </c>
      <c r="BK107" s="190">
        <f>ROUND(I107*H107,2)</f>
        <v>0</v>
      </c>
      <c r="BL107" s="17" t="s">
        <v>138</v>
      </c>
      <c r="BM107" s="189" t="s">
        <v>171</v>
      </c>
    </row>
    <row r="108" spans="1:65" s="2" customFormat="1" ht="11.25">
      <c r="A108" s="34"/>
      <c r="B108" s="35"/>
      <c r="C108" s="36"/>
      <c r="D108" s="191" t="s">
        <v>140</v>
      </c>
      <c r="E108" s="36"/>
      <c r="F108" s="192" t="s">
        <v>168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140</v>
      </c>
      <c r="AU108" s="17" t="s">
        <v>82</v>
      </c>
    </row>
    <row r="109" spans="1:65" s="2" customFormat="1" ht="19.5">
      <c r="A109" s="34"/>
      <c r="B109" s="35"/>
      <c r="C109" s="36"/>
      <c r="D109" s="191" t="s">
        <v>144</v>
      </c>
      <c r="E109" s="36"/>
      <c r="F109" s="198" t="s">
        <v>172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144</v>
      </c>
      <c r="AU109" s="17" t="s">
        <v>82</v>
      </c>
    </row>
    <row r="110" spans="1:65" s="13" customFormat="1" ht="11.25">
      <c r="B110" s="199"/>
      <c r="C110" s="200"/>
      <c r="D110" s="191" t="s">
        <v>152</v>
      </c>
      <c r="E110" s="201" t="s">
        <v>19</v>
      </c>
      <c r="F110" s="202" t="s">
        <v>173</v>
      </c>
      <c r="G110" s="200"/>
      <c r="H110" s="203">
        <v>1396.7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152</v>
      </c>
      <c r="AU110" s="209" t="s">
        <v>82</v>
      </c>
      <c r="AV110" s="13" t="s">
        <v>82</v>
      </c>
      <c r="AW110" s="13" t="s">
        <v>35</v>
      </c>
      <c r="AX110" s="13" t="s">
        <v>80</v>
      </c>
      <c r="AY110" s="209" t="s">
        <v>131</v>
      </c>
    </row>
    <row r="111" spans="1:65" s="2" customFormat="1" ht="21.75" customHeight="1">
      <c r="A111" s="34"/>
      <c r="B111" s="35"/>
      <c r="C111" s="178" t="s">
        <v>174</v>
      </c>
      <c r="D111" s="178" t="s">
        <v>133</v>
      </c>
      <c r="E111" s="179" t="s">
        <v>175</v>
      </c>
      <c r="F111" s="180" t="s">
        <v>176</v>
      </c>
      <c r="G111" s="181" t="s">
        <v>177</v>
      </c>
      <c r="H111" s="182">
        <v>1541</v>
      </c>
      <c r="I111" s="183"/>
      <c r="J111" s="184">
        <f>ROUND(I111*H111,2)</f>
        <v>0</v>
      </c>
      <c r="K111" s="180" t="s">
        <v>137</v>
      </c>
      <c r="L111" s="39"/>
      <c r="M111" s="185" t="s">
        <v>19</v>
      </c>
      <c r="N111" s="186" t="s">
        <v>44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138</v>
      </c>
      <c r="AT111" s="189" t="s">
        <v>133</v>
      </c>
      <c r="AU111" s="189" t="s">
        <v>82</v>
      </c>
      <c r="AY111" s="17" t="s">
        <v>131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80</v>
      </c>
      <c r="BK111" s="190">
        <f>ROUND(I111*H111,2)</f>
        <v>0</v>
      </c>
      <c r="BL111" s="17" t="s">
        <v>138</v>
      </c>
      <c r="BM111" s="189" t="s">
        <v>178</v>
      </c>
    </row>
    <row r="112" spans="1:65" s="2" customFormat="1" ht="19.5">
      <c r="A112" s="34"/>
      <c r="B112" s="35"/>
      <c r="C112" s="36"/>
      <c r="D112" s="191" t="s">
        <v>140</v>
      </c>
      <c r="E112" s="36"/>
      <c r="F112" s="192" t="s">
        <v>179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140</v>
      </c>
      <c r="AU112" s="17" t="s">
        <v>82</v>
      </c>
    </row>
    <row r="113" spans="1:65" s="2" customFormat="1" ht="11.25">
      <c r="A113" s="34"/>
      <c r="B113" s="35"/>
      <c r="C113" s="36"/>
      <c r="D113" s="196" t="s">
        <v>142</v>
      </c>
      <c r="E113" s="36"/>
      <c r="F113" s="197" t="s">
        <v>180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142</v>
      </c>
      <c r="AU113" s="17" t="s">
        <v>82</v>
      </c>
    </row>
    <row r="114" spans="1:65" s="2" customFormat="1" ht="19.5">
      <c r="A114" s="34"/>
      <c r="B114" s="35"/>
      <c r="C114" s="36"/>
      <c r="D114" s="191" t="s">
        <v>144</v>
      </c>
      <c r="E114" s="36"/>
      <c r="F114" s="198" t="s">
        <v>181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144</v>
      </c>
      <c r="AU114" s="17" t="s">
        <v>82</v>
      </c>
    </row>
    <row r="115" spans="1:65" s="13" customFormat="1" ht="11.25">
      <c r="B115" s="199"/>
      <c r="C115" s="200"/>
      <c r="D115" s="191" t="s">
        <v>152</v>
      </c>
      <c r="E115" s="201" t="s">
        <v>19</v>
      </c>
      <c r="F115" s="202" t="s">
        <v>182</v>
      </c>
      <c r="G115" s="200"/>
      <c r="H115" s="203">
        <v>836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152</v>
      </c>
      <c r="AU115" s="209" t="s">
        <v>82</v>
      </c>
      <c r="AV115" s="13" t="s">
        <v>82</v>
      </c>
      <c r="AW115" s="13" t="s">
        <v>35</v>
      </c>
      <c r="AX115" s="13" t="s">
        <v>73</v>
      </c>
      <c r="AY115" s="209" t="s">
        <v>131</v>
      </c>
    </row>
    <row r="116" spans="1:65" s="13" customFormat="1" ht="11.25">
      <c r="B116" s="199"/>
      <c r="C116" s="200"/>
      <c r="D116" s="191" t="s">
        <v>152</v>
      </c>
      <c r="E116" s="201" t="s">
        <v>19</v>
      </c>
      <c r="F116" s="202" t="s">
        <v>183</v>
      </c>
      <c r="G116" s="200"/>
      <c r="H116" s="203">
        <v>705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152</v>
      </c>
      <c r="AU116" s="209" t="s">
        <v>82</v>
      </c>
      <c r="AV116" s="13" t="s">
        <v>82</v>
      </c>
      <c r="AW116" s="13" t="s">
        <v>35</v>
      </c>
      <c r="AX116" s="13" t="s">
        <v>73</v>
      </c>
      <c r="AY116" s="209" t="s">
        <v>131</v>
      </c>
    </row>
    <row r="117" spans="1:65" s="14" customFormat="1" ht="11.25">
      <c r="B117" s="220"/>
      <c r="C117" s="221"/>
      <c r="D117" s="191" t="s">
        <v>152</v>
      </c>
      <c r="E117" s="222" t="s">
        <v>19</v>
      </c>
      <c r="F117" s="223" t="s">
        <v>184</v>
      </c>
      <c r="G117" s="221"/>
      <c r="H117" s="224">
        <v>1541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152</v>
      </c>
      <c r="AU117" s="230" t="s">
        <v>82</v>
      </c>
      <c r="AV117" s="14" t="s">
        <v>138</v>
      </c>
      <c r="AW117" s="14" t="s">
        <v>35</v>
      </c>
      <c r="AX117" s="14" t="s">
        <v>80</v>
      </c>
      <c r="AY117" s="230" t="s">
        <v>131</v>
      </c>
    </row>
    <row r="118" spans="1:65" s="2" customFormat="1" ht="16.5" customHeight="1">
      <c r="A118" s="34"/>
      <c r="B118" s="35"/>
      <c r="C118" s="178" t="s">
        <v>185</v>
      </c>
      <c r="D118" s="178" t="s">
        <v>133</v>
      </c>
      <c r="E118" s="179" t="s">
        <v>186</v>
      </c>
      <c r="F118" s="180" t="s">
        <v>187</v>
      </c>
      <c r="G118" s="181" t="s">
        <v>177</v>
      </c>
      <c r="H118" s="182">
        <v>836</v>
      </c>
      <c r="I118" s="183"/>
      <c r="J118" s="184">
        <f>ROUND(I118*H118,2)</f>
        <v>0</v>
      </c>
      <c r="K118" s="180" t="s">
        <v>137</v>
      </c>
      <c r="L118" s="39"/>
      <c r="M118" s="185" t="s">
        <v>19</v>
      </c>
      <c r="N118" s="186" t="s">
        <v>44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138</v>
      </c>
      <c r="AT118" s="189" t="s">
        <v>133</v>
      </c>
      <c r="AU118" s="189" t="s">
        <v>82</v>
      </c>
      <c r="AY118" s="17" t="s">
        <v>131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80</v>
      </c>
      <c r="BK118" s="190">
        <f>ROUND(I118*H118,2)</f>
        <v>0</v>
      </c>
      <c r="BL118" s="17" t="s">
        <v>138</v>
      </c>
      <c r="BM118" s="189" t="s">
        <v>188</v>
      </c>
    </row>
    <row r="119" spans="1:65" s="2" customFormat="1" ht="11.25">
      <c r="A119" s="34"/>
      <c r="B119" s="35"/>
      <c r="C119" s="36"/>
      <c r="D119" s="191" t="s">
        <v>140</v>
      </c>
      <c r="E119" s="36"/>
      <c r="F119" s="192" t="s">
        <v>189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140</v>
      </c>
      <c r="AU119" s="17" t="s">
        <v>82</v>
      </c>
    </row>
    <row r="120" spans="1:65" s="2" customFormat="1" ht="11.25">
      <c r="A120" s="34"/>
      <c r="B120" s="35"/>
      <c r="C120" s="36"/>
      <c r="D120" s="196" t="s">
        <v>142</v>
      </c>
      <c r="E120" s="36"/>
      <c r="F120" s="197" t="s">
        <v>190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142</v>
      </c>
      <c r="AU120" s="17" t="s">
        <v>82</v>
      </c>
    </row>
    <row r="121" spans="1:65" s="2" customFormat="1" ht="19.5">
      <c r="A121" s="34"/>
      <c r="B121" s="35"/>
      <c r="C121" s="36"/>
      <c r="D121" s="191" t="s">
        <v>144</v>
      </c>
      <c r="E121" s="36"/>
      <c r="F121" s="198" t="s">
        <v>191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144</v>
      </c>
      <c r="AU121" s="17" t="s">
        <v>82</v>
      </c>
    </row>
    <row r="122" spans="1:65" s="2" customFormat="1" ht="16.5" customHeight="1">
      <c r="A122" s="34"/>
      <c r="B122" s="35"/>
      <c r="C122" s="210" t="s">
        <v>170</v>
      </c>
      <c r="D122" s="210" t="s">
        <v>166</v>
      </c>
      <c r="E122" s="211" t="s">
        <v>192</v>
      </c>
      <c r="F122" s="212" t="s">
        <v>193</v>
      </c>
      <c r="G122" s="213" t="s">
        <v>177</v>
      </c>
      <c r="H122" s="214">
        <v>754</v>
      </c>
      <c r="I122" s="215"/>
      <c r="J122" s="216">
        <f>ROUND(I122*H122,2)</f>
        <v>0</v>
      </c>
      <c r="K122" s="212" t="s">
        <v>19</v>
      </c>
      <c r="L122" s="217"/>
      <c r="M122" s="218" t="s">
        <v>19</v>
      </c>
      <c r="N122" s="219" t="s">
        <v>44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170</v>
      </c>
      <c r="AT122" s="189" t="s">
        <v>166</v>
      </c>
      <c r="AU122" s="189" t="s">
        <v>82</v>
      </c>
      <c r="AY122" s="17" t="s">
        <v>131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80</v>
      </c>
      <c r="BK122" s="190">
        <f>ROUND(I122*H122,2)</f>
        <v>0</v>
      </c>
      <c r="BL122" s="17" t="s">
        <v>138</v>
      </c>
      <c r="BM122" s="189" t="s">
        <v>194</v>
      </c>
    </row>
    <row r="123" spans="1:65" s="2" customFormat="1" ht="11.25">
      <c r="A123" s="34"/>
      <c r="B123" s="35"/>
      <c r="C123" s="36"/>
      <c r="D123" s="191" t="s">
        <v>140</v>
      </c>
      <c r="E123" s="36"/>
      <c r="F123" s="192" t="s">
        <v>193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140</v>
      </c>
      <c r="AU123" s="17" t="s">
        <v>82</v>
      </c>
    </row>
    <row r="124" spans="1:65" s="13" customFormat="1" ht="11.25">
      <c r="B124" s="199"/>
      <c r="C124" s="200"/>
      <c r="D124" s="191" t="s">
        <v>152</v>
      </c>
      <c r="E124" s="201" t="s">
        <v>19</v>
      </c>
      <c r="F124" s="202" t="s">
        <v>195</v>
      </c>
      <c r="G124" s="200"/>
      <c r="H124" s="203">
        <v>165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152</v>
      </c>
      <c r="AU124" s="209" t="s">
        <v>82</v>
      </c>
      <c r="AV124" s="13" t="s">
        <v>82</v>
      </c>
      <c r="AW124" s="13" t="s">
        <v>35</v>
      </c>
      <c r="AX124" s="13" t="s">
        <v>73</v>
      </c>
      <c r="AY124" s="209" t="s">
        <v>131</v>
      </c>
    </row>
    <row r="125" spans="1:65" s="13" customFormat="1" ht="11.25">
      <c r="B125" s="199"/>
      <c r="C125" s="200"/>
      <c r="D125" s="191" t="s">
        <v>152</v>
      </c>
      <c r="E125" s="201" t="s">
        <v>19</v>
      </c>
      <c r="F125" s="202" t="s">
        <v>196</v>
      </c>
      <c r="G125" s="200"/>
      <c r="H125" s="203">
        <v>168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152</v>
      </c>
      <c r="AU125" s="209" t="s">
        <v>82</v>
      </c>
      <c r="AV125" s="13" t="s">
        <v>82</v>
      </c>
      <c r="AW125" s="13" t="s">
        <v>35</v>
      </c>
      <c r="AX125" s="13" t="s">
        <v>73</v>
      </c>
      <c r="AY125" s="209" t="s">
        <v>131</v>
      </c>
    </row>
    <row r="126" spans="1:65" s="13" customFormat="1" ht="11.25">
      <c r="B126" s="199"/>
      <c r="C126" s="200"/>
      <c r="D126" s="191" t="s">
        <v>152</v>
      </c>
      <c r="E126" s="201" t="s">
        <v>19</v>
      </c>
      <c r="F126" s="202" t="s">
        <v>197</v>
      </c>
      <c r="G126" s="200"/>
      <c r="H126" s="203">
        <v>73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152</v>
      </c>
      <c r="AU126" s="209" t="s">
        <v>82</v>
      </c>
      <c r="AV126" s="13" t="s">
        <v>82</v>
      </c>
      <c r="AW126" s="13" t="s">
        <v>35</v>
      </c>
      <c r="AX126" s="13" t="s">
        <v>73</v>
      </c>
      <c r="AY126" s="209" t="s">
        <v>131</v>
      </c>
    </row>
    <row r="127" spans="1:65" s="13" customFormat="1" ht="11.25">
      <c r="B127" s="199"/>
      <c r="C127" s="200"/>
      <c r="D127" s="191" t="s">
        <v>152</v>
      </c>
      <c r="E127" s="201" t="s">
        <v>19</v>
      </c>
      <c r="F127" s="202" t="s">
        <v>198</v>
      </c>
      <c r="G127" s="200"/>
      <c r="H127" s="203">
        <v>65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152</v>
      </c>
      <c r="AU127" s="209" t="s">
        <v>82</v>
      </c>
      <c r="AV127" s="13" t="s">
        <v>82</v>
      </c>
      <c r="AW127" s="13" t="s">
        <v>35</v>
      </c>
      <c r="AX127" s="13" t="s">
        <v>73</v>
      </c>
      <c r="AY127" s="209" t="s">
        <v>131</v>
      </c>
    </row>
    <row r="128" spans="1:65" s="13" customFormat="1" ht="11.25">
      <c r="B128" s="199"/>
      <c r="C128" s="200"/>
      <c r="D128" s="191" t="s">
        <v>152</v>
      </c>
      <c r="E128" s="201" t="s">
        <v>19</v>
      </c>
      <c r="F128" s="202" t="s">
        <v>199</v>
      </c>
      <c r="G128" s="200"/>
      <c r="H128" s="203">
        <v>70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152</v>
      </c>
      <c r="AU128" s="209" t="s">
        <v>82</v>
      </c>
      <c r="AV128" s="13" t="s">
        <v>82</v>
      </c>
      <c r="AW128" s="13" t="s">
        <v>35</v>
      </c>
      <c r="AX128" s="13" t="s">
        <v>73</v>
      </c>
      <c r="AY128" s="209" t="s">
        <v>131</v>
      </c>
    </row>
    <row r="129" spans="1:65" s="13" customFormat="1" ht="11.25">
      <c r="B129" s="199"/>
      <c r="C129" s="200"/>
      <c r="D129" s="191" t="s">
        <v>152</v>
      </c>
      <c r="E129" s="201" t="s">
        <v>19</v>
      </c>
      <c r="F129" s="202" t="s">
        <v>200</v>
      </c>
      <c r="G129" s="200"/>
      <c r="H129" s="203">
        <v>142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152</v>
      </c>
      <c r="AU129" s="209" t="s">
        <v>82</v>
      </c>
      <c r="AV129" s="13" t="s">
        <v>82</v>
      </c>
      <c r="AW129" s="13" t="s">
        <v>35</v>
      </c>
      <c r="AX129" s="13" t="s">
        <v>73</v>
      </c>
      <c r="AY129" s="209" t="s">
        <v>131</v>
      </c>
    </row>
    <row r="130" spans="1:65" s="13" customFormat="1" ht="11.25">
      <c r="B130" s="199"/>
      <c r="C130" s="200"/>
      <c r="D130" s="191" t="s">
        <v>152</v>
      </c>
      <c r="E130" s="201" t="s">
        <v>19</v>
      </c>
      <c r="F130" s="202" t="s">
        <v>201</v>
      </c>
      <c r="G130" s="200"/>
      <c r="H130" s="203">
        <v>30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152</v>
      </c>
      <c r="AU130" s="209" t="s">
        <v>82</v>
      </c>
      <c r="AV130" s="13" t="s">
        <v>82</v>
      </c>
      <c r="AW130" s="13" t="s">
        <v>35</v>
      </c>
      <c r="AX130" s="13" t="s">
        <v>73</v>
      </c>
      <c r="AY130" s="209" t="s">
        <v>131</v>
      </c>
    </row>
    <row r="131" spans="1:65" s="13" customFormat="1" ht="11.25">
      <c r="B131" s="199"/>
      <c r="C131" s="200"/>
      <c r="D131" s="191" t="s">
        <v>152</v>
      </c>
      <c r="E131" s="201" t="s">
        <v>19</v>
      </c>
      <c r="F131" s="202" t="s">
        <v>202</v>
      </c>
      <c r="G131" s="200"/>
      <c r="H131" s="203">
        <v>41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152</v>
      </c>
      <c r="AU131" s="209" t="s">
        <v>82</v>
      </c>
      <c r="AV131" s="13" t="s">
        <v>82</v>
      </c>
      <c r="AW131" s="13" t="s">
        <v>35</v>
      </c>
      <c r="AX131" s="13" t="s">
        <v>73</v>
      </c>
      <c r="AY131" s="209" t="s">
        <v>131</v>
      </c>
    </row>
    <row r="132" spans="1:65" s="14" customFormat="1" ht="11.25">
      <c r="B132" s="220"/>
      <c r="C132" s="221"/>
      <c r="D132" s="191" t="s">
        <v>152</v>
      </c>
      <c r="E132" s="222" t="s">
        <v>19</v>
      </c>
      <c r="F132" s="223" t="s">
        <v>184</v>
      </c>
      <c r="G132" s="221"/>
      <c r="H132" s="224">
        <v>754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152</v>
      </c>
      <c r="AU132" s="230" t="s">
        <v>82</v>
      </c>
      <c r="AV132" s="14" t="s">
        <v>138</v>
      </c>
      <c r="AW132" s="14" t="s">
        <v>35</v>
      </c>
      <c r="AX132" s="14" t="s">
        <v>80</v>
      </c>
      <c r="AY132" s="230" t="s">
        <v>131</v>
      </c>
    </row>
    <row r="133" spans="1:65" s="2" customFormat="1" ht="16.5" customHeight="1">
      <c r="A133" s="34"/>
      <c r="B133" s="35"/>
      <c r="C133" s="210" t="s">
        <v>203</v>
      </c>
      <c r="D133" s="210" t="s">
        <v>166</v>
      </c>
      <c r="E133" s="211" t="s">
        <v>204</v>
      </c>
      <c r="F133" s="212" t="s">
        <v>205</v>
      </c>
      <c r="G133" s="213" t="s">
        <v>177</v>
      </c>
      <c r="H133" s="214">
        <v>82</v>
      </c>
      <c r="I133" s="215"/>
      <c r="J133" s="216">
        <f>ROUND(I133*H133,2)</f>
        <v>0</v>
      </c>
      <c r="K133" s="212" t="s">
        <v>19</v>
      </c>
      <c r="L133" s="217"/>
      <c r="M133" s="218" t="s">
        <v>19</v>
      </c>
      <c r="N133" s="219" t="s">
        <v>44</v>
      </c>
      <c r="O133" s="64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170</v>
      </c>
      <c r="AT133" s="189" t="s">
        <v>166</v>
      </c>
      <c r="AU133" s="189" t="s">
        <v>82</v>
      </c>
      <c r="AY133" s="17" t="s">
        <v>131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80</v>
      </c>
      <c r="BK133" s="190">
        <f>ROUND(I133*H133,2)</f>
        <v>0</v>
      </c>
      <c r="BL133" s="17" t="s">
        <v>138</v>
      </c>
      <c r="BM133" s="189" t="s">
        <v>206</v>
      </c>
    </row>
    <row r="134" spans="1:65" s="2" customFormat="1" ht="11.25">
      <c r="A134" s="34"/>
      <c r="B134" s="35"/>
      <c r="C134" s="36"/>
      <c r="D134" s="191" t="s">
        <v>140</v>
      </c>
      <c r="E134" s="36"/>
      <c r="F134" s="192" t="s">
        <v>207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140</v>
      </c>
      <c r="AU134" s="17" t="s">
        <v>82</v>
      </c>
    </row>
    <row r="135" spans="1:65" s="13" customFormat="1" ht="11.25">
      <c r="B135" s="199"/>
      <c r="C135" s="200"/>
      <c r="D135" s="191" t="s">
        <v>152</v>
      </c>
      <c r="E135" s="201" t="s">
        <v>19</v>
      </c>
      <c r="F135" s="202" t="s">
        <v>208</v>
      </c>
      <c r="G135" s="200"/>
      <c r="H135" s="203">
        <v>33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152</v>
      </c>
      <c r="AU135" s="209" t="s">
        <v>82</v>
      </c>
      <c r="AV135" s="13" t="s">
        <v>82</v>
      </c>
      <c r="AW135" s="13" t="s">
        <v>35</v>
      </c>
      <c r="AX135" s="13" t="s">
        <v>73</v>
      </c>
      <c r="AY135" s="209" t="s">
        <v>131</v>
      </c>
    </row>
    <row r="136" spans="1:65" s="13" customFormat="1" ht="11.25">
      <c r="B136" s="199"/>
      <c r="C136" s="200"/>
      <c r="D136" s="191" t="s">
        <v>152</v>
      </c>
      <c r="E136" s="201" t="s">
        <v>19</v>
      </c>
      <c r="F136" s="202" t="s">
        <v>209</v>
      </c>
      <c r="G136" s="200"/>
      <c r="H136" s="203">
        <v>29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152</v>
      </c>
      <c r="AU136" s="209" t="s">
        <v>82</v>
      </c>
      <c r="AV136" s="13" t="s">
        <v>82</v>
      </c>
      <c r="AW136" s="13" t="s">
        <v>35</v>
      </c>
      <c r="AX136" s="13" t="s">
        <v>73</v>
      </c>
      <c r="AY136" s="209" t="s">
        <v>131</v>
      </c>
    </row>
    <row r="137" spans="1:65" s="13" customFormat="1" ht="11.25">
      <c r="B137" s="199"/>
      <c r="C137" s="200"/>
      <c r="D137" s="191" t="s">
        <v>152</v>
      </c>
      <c r="E137" s="201" t="s">
        <v>19</v>
      </c>
      <c r="F137" s="202" t="s">
        <v>210</v>
      </c>
      <c r="G137" s="200"/>
      <c r="H137" s="203">
        <v>20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152</v>
      </c>
      <c r="AU137" s="209" t="s">
        <v>82</v>
      </c>
      <c r="AV137" s="13" t="s">
        <v>82</v>
      </c>
      <c r="AW137" s="13" t="s">
        <v>35</v>
      </c>
      <c r="AX137" s="13" t="s">
        <v>73</v>
      </c>
      <c r="AY137" s="209" t="s">
        <v>131</v>
      </c>
    </row>
    <row r="138" spans="1:65" s="14" customFormat="1" ht="11.25">
      <c r="B138" s="220"/>
      <c r="C138" s="221"/>
      <c r="D138" s="191" t="s">
        <v>152</v>
      </c>
      <c r="E138" s="222" t="s">
        <v>19</v>
      </c>
      <c r="F138" s="223" t="s">
        <v>184</v>
      </c>
      <c r="G138" s="221"/>
      <c r="H138" s="224">
        <v>82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152</v>
      </c>
      <c r="AU138" s="230" t="s">
        <v>82</v>
      </c>
      <c r="AV138" s="14" t="s">
        <v>138</v>
      </c>
      <c r="AW138" s="14" t="s">
        <v>35</v>
      </c>
      <c r="AX138" s="14" t="s">
        <v>80</v>
      </c>
      <c r="AY138" s="230" t="s">
        <v>131</v>
      </c>
    </row>
    <row r="139" spans="1:65" s="2" customFormat="1" ht="16.5" customHeight="1">
      <c r="A139" s="34"/>
      <c r="B139" s="35"/>
      <c r="C139" s="178" t="s">
        <v>211</v>
      </c>
      <c r="D139" s="178" t="s">
        <v>133</v>
      </c>
      <c r="E139" s="179" t="s">
        <v>212</v>
      </c>
      <c r="F139" s="180" t="s">
        <v>213</v>
      </c>
      <c r="G139" s="181" t="s">
        <v>177</v>
      </c>
      <c r="H139" s="182">
        <v>705</v>
      </c>
      <c r="I139" s="183"/>
      <c r="J139" s="184">
        <f>ROUND(I139*H139,2)</f>
        <v>0</v>
      </c>
      <c r="K139" s="180" t="s">
        <v>137</v>
      </c>
      <c r="L139" s="39"/>
      <c r="M139" s="185" t="s">
        <v>19</v>
      </c>
      <c r="N139" s="186" t="s">
        <v>44</v>
      </c>
      <c r="O139" s="64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138</v>
      </c>
      <c r="AT139" s="189" t="s">
        <v>133</v>
      </c>
      <c r="AU139" s="189" t="s">
        <v>82</v>
      </c>
      <c r="AY139" s="17" t="s">
        <v>131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80</v>
      </c>
      <c r="BK139" s="190">
        <f>ROUND(I139*H139,2)</f>
        <v>0</v>
      </c>
      <c r="BL139" s="17" t="s">
        <v>138</v>
      </c>
      <c r="BM139" s="189" t="s">
        <v>214</v>
      </c>
    </row>
    <row r="140" spans="1:65" s="2" customFormat="1" ht="11.25">
      <c r="A140" s="34"/>
      <c r="B140" s="35"/>
      <c r="C140" s="36"/>
      <c r="D140" s="191" t="s">
        <v>140</v>
      </c>
      <c r="E140" s="36"/>
      <c r="F140" s="192" t="s">
        <v>215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140</v>
      </c>
      <c r="AU140" s="17" t="s">
        <v>82</v>
      </c>
    </row>
    <row r="141" spans="1:65" s="2" customFormat="1" ht="11.25">
      <c r="A141" s="34"/>
      <c r="B141" s="35"/>
      <c r="C141" s="36"/>
      <c r="D141" s="196" t="s">
        <v>142</v>
      </c>
      <c r="E141" s="36"/>
      <c r="F141" s="197" t="s">
        <v>216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142</v>
      </c>
      <c r="AU141" s="17" t="s">
        <v>82</v>
      </c>
    </row>
    <row r="142" spans="1:65" s="2" customFormat="1" ht="19.5">
      <c r="A142" s="34"/>
      <c r="B142" s="35"/>
      <c r="C142" s="36"/>
      <c r="D142" s="191" t="s">
        <v>144</v>
      </c>
      <c r="E142" s="36"/>
      <c r="F142" s="198" t="s">
        <v>217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144</v>
      </c>
      <c r="AU142" s="17" t="s">
        <v>82</v>
      </c>
    </row>
    <row r="143" spans="1:65" s="2" customFormat="1" ht="16.5" customHeight="1">
      <c r="A143" s="34"/>
      <c r="B143" s="35"/>
      <c r="C143" s="210" t="s">
        <v>218</v>
      </c>
      <c r="D143" s="210" t="s">
        <v>166</v>
      </c>
      <c r="E143" s="211" t="s">
        <v>219</v>
      </c>
      <c r="F143" s="212" t="s">
        <v>220</v>
      </c>
      <c r="G143" s="213" t="s">
        <v>177</v>
      </c>
      <c r="H143" s="214">
        <v>705</v>
      </c>
      <c r="I143" s="215"/>
      <c r="J143" s="216">
        <f>ROUND(I143*H143,2)</f>
        <v>0</v>
      </c>
      <c r="K143" s="212" t="s">
        <v>19</v>
      </c>
      <c r="L143" s="217"/>
      <c r="M143" s="218" t="s">
        <v>19</v>
      </c>
      <c r="N143" s="219" t="s">
        <v>44</v>
      </c>
      <c r="O143" s="64"/>
      <c r="P143" s="187">
        <f>O143*H143</f>
        <v>0</v>
      </c>
      <c r="Q143" s="187">
        <v>5.0000000000000001E-3</v>
      </c>
      <c r="R143" s="187">
        <f>Q143*H143</f>
        <v>3.5249999999999999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170</v>
      </c>
      <c r="AT143" s="189" t="s">
        <v>166</v>
      </c>
      <c r="AU143" s="189" t="s">
        <v>82</v>
      </c>
      <c r="AY143" s="17" t="s">
        <v>131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80</v>
      </c>
      <c r="BK143" s="190">
        <f>ROUND(I143*H143,2)</f>
        <v>0</v>
      </c>
      <c r="BL143" s="17" t="s">
        <v>138</v>
      </c>
      <c r="BM143" s="189" t="s">
        <v>221</v>
      </c>
    </row>
    <row r="144" spans="1:65" s="2" customFormat="1" ht="11.25">
      <c r="A144" s="34"/>
      <c r="B144" s="35"/>
      <c r="C144" s="36"/>
      <c r="D144" s="191" t="s">
        <v>140</v>
      </c>
      <c r="E144" s="36"/>
      <c r="F144" s="192" t="s">
        <v>220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140</v>
      </c>
      <c r="AU144" s="17" t="s">
        <v>82</v>
      </c>
    </row>
    <row r="145" spans="1:65" s="13" customFormat="1" ht="11.25">
      <c r="B145" s="199"/>
      <c r="C145" s="200"/>
      <c r="D145" s="191" t="s">
        <v>152</v>
      </c>
      <c r="E145" s="201" t="s">
        <v>19</v>
      </c>
      <c r="F145" s="202" t="s">
        <v>222</v>
      </c>
      <c r="G145" s="200"/>
      <c r="H145" s="203">
        <v>102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152</v>
      </c>
      <c r="AU145" s="209" t="s">
        <v>82</v>
      </c>
      <c r="AV145" s="13" t="s">
        <v>82</v>
      </c>
      <c r="AW145" s="13" t="s">
        <v>35</v>
      </c>
      <c r="AX145" s="13" t="s">
        <v>73</v>
      </c>
      <c r="AY145" s="209" t="s">
        <v>131</v>
      </c>
    </row>
    <row r="146" spans="1:65" s="13" customFormat="1" ht="11.25">
      <c r="B146" s="199"/>
      <c r="C146" s="200"/>
      <c r="D146" s="191" t="s">
        <v>152</v>
      </c>
      <c r="E146" s="201" t="s">
        <v>19</v>
      </c>
      <c r="F146" s="202" t="s">
        <v>223</v>
      </c>
      <c r="G146" s="200"/>
      <c r="H146" s="203">
        <v>81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152</v>
      </c>
      <c r="AU146" s="209" t="s">
        <v>82</v>
      </c>
      <c r="AV146" s="13" t="s">
        <v>82</v>
      </c>
      <c r="AW146" s="13" t="s">
        <v>35</v>
      </c>
      <c r="AX146" s="13" t="s">
        <v>73</v>
      </c>
      <c r="AY146" s="209" t="s">
        <v>131</v>
      </c>
    </row>
    <row r="147" spans="1:65" s="13" customFormat="1" ht="11.25">
      <c r="B147" s="199"/>
      <c r="C147" s="200"/>
      <c r="D147" s="191" t="s">
        <v>152</v>
      </c>
      <c r="E147" s="201" t="s">
        <v>19</v>
      </c>
      <c r="F147" s="202" t="s">
        <v>224</v>
      </c>
      <c r="G147" s="200"/>
      <c r="H147" s="203">
        <v>70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152</v>
      </c>
      <c r="AU147" s="209" t="s">
        <v>82</v>
      </c>
      <c r="AV147" s="13" t="s">
        <v>82</v>
      </c>
      <c r="AW147" s="13" t="s">
        <v>35</v>
      </c>
      <c r="AX147" s="13" t="s">
        <v>73</v>
      </c>
      <c r="AY147" s="209" t="s">
        <v>131</v>
      </c>
    </row>
    <row r="148" spans="1:65" s="13" customFormat="1" ht="11.25">
      <c r="B148" s="199"/>
      <c r="C148" s="200"/>
      <c r="D148" s="191" t="s">
        <v>152</v>
      </c>
      <c r="E148" s="201" t="s">
        <v>19</v>
      </c>
      <c r="F148" s="202" t="s">
        <v>225</v>
      </c>
      <c r="G148" s="200"/>
      <c r="H148" s="203">
        <v>78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152</v>
      </c>
      <c r="AU148" s="209" t="s">
        <v>82</v>
      </c>
      <c r="AV148" s="13" t="s">
        <v>82</v>
      </c>
      <c r="AW148" s="13" t="s">
        <v>35</v>
      </c>
      <c r="AX148" s="13" t="s">
        <v>73</v>
      </c>
      <c r="AY148" s="209" t="s">
        <v>131</v>
      </c>
    </row>
    <row r="149" spans="1:65" s="13" customFormat="1" ht="11.25">
      <c r="B149" s="199"/>
      <c r="C149" s="200"/>
      <c r="D149" s="191" t="s">
        <v>152</v>
      </c>
      <c r="E149" s="201" t="s">
        <v>19</v>
      </c>
      <c r="F149" s="202" t="s">
        <v>226</v>
      </c>
      <c r="G149" s="200"/>
      <c r="H149" s="203">
        <v>112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152</v>
      </c>
      <c r="AU149" s="209" t="s">
        <v>82</v>
      </c>
      <c r="AV149" s="13" t="s">
        <v>82</v>
      </c>
      <c r="AW149" s="13" t="s">
        <v>35</v>
      </c>
      <c r="AX149" s="13" t="s">
        <v>73</v>
      </c>
      <c r="AY149" s="209" t="s">
        <v>131</v>
      </c>
    </row>
    <row r="150" spans="1:65" s="13" customFormat="1" ht="11.25">
      <c r="B150" s="199"/>
      <c r="C150" s="200"/>
      <c r="D150" s="191" t="s">
        <v>152</v>
      </c>
      <c r="E150" s="201" t="s">
        <v>19</v>
      </c>
      <c r="F150" s="202" t="s">
        <v>227</v>
      </c>
      <c r="G150" s="200"/>
      <c r="H150" s="203">
        <v>70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152</v>
      </c>
      <c r="AU150" s="209" t="s">
        <v>82</v>
      </c>
      <c r="AV150" s="13" t="s">
        <v>82</v>
      </c>
      <c r="AW150" s="13" t="s">
        <v>35</v>
      </c>
      <c r="AX150" s="13" t="s">
        <v>73</v>
      </c>
      <c r="AY150" s="209" t="s">
        <v>131</v>
      </c>
    </row>
    <row r="151" spans="1:65" s="13" customFormat="1" ht="11.25">
      <c r="B151" s="199"/>
      <c r="C151" s="200"/>
      <c r="D151" s="191" t="s">
        <v>152</v>
      </c>
      <c r="E151" s="201" t="s">
        <v>19</v>
      </c>
      <c r="F151" s="202" t="s">
        <v>228</v>
      </c>
      <c r="G151" s="200"/>
      <c r="H151" s="203">
        <v>117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152</v>
      </c>
      <c r="AU151" s="209" t="s">
        <v>82</v>
      </c>
      <c r="AV151" s="13" t="s">
        <v>82</v>
      </c>
      <c r="AW151" s="13" t="s">
        <v>35</v>
      </c>
      <c r="AX151" s="13" t="s">
        <v>73</v>
      </c>
      <c r="AY151" s="209" t="s">
        <v>131</v>
      </c>
    </row>
    <row r="152" spans="1:65" s="13" customFormat="1" ht="11.25">
      <c r="B152" s="199"/>
      <c r="C152" s="200"/>
      <c r="D152" s="191" t="s">
        <v>152</v>
      </c>
      <c r="E152" s="201" t="s">
        <v>19</v>
      </c>
      <c r="F152" s="202" t="s">
        <v>229</v>
      </c>
      <c r="G152" s="200"/>
      <c r="H152" s="203">
        <v>55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152</v>
      </c>
      <c r="AU152" s="209" t="s">
        <v>82</v>
      </c>
      <c r="AV152" s="13" t="s">
        <v>82</v>
      </c>
      <c r="AW152" s="13" t="s">
        <v>35</v>
      </c>
      <c r="AX152" s="13" t="s">
        <v>73</v>
      </c>
      <c r="AY152" s="209" t="s">
        <v>131</v>
      </c>
    </row>
    <row r="153" spans="1:65" s="13" customFormat="1" ht="11.25">
      <c r="B153" s="199"/>
      <c r="C153" s="200"/>
      <c r="D153" s="191" t="s">
        <v>152</v>
      </c>
      <c r="E153" s="201" t="s">
        <v>19</v>
      </c>
      <c r="F153" s="202" t="s">
        <v>230</v>
      </c>
      <c r="G153" s="200"/>
      <c r="H153" s="203">
        <v>20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152</v>
      </c>
      <c r="AU153" s="209" t="s">
        <v>82</v>
      </c>
      <c r="AV153" s="13" t="s">
        <v>82</v>
      </c>
      <c r="AW153" s="13" t="s">
        <v>35</v>
      </c>
      <c r="AX153" s="13" t="s">
        <v>73</v>
      </c>
      <c r="AY153" s="209" t="s">
        <v>131</v>
      </c>
    </row>
    <row r="154" spans="1:65" s="14" customFormat="1" ht="11.25">
      <c r="B154" s="220"/>
      <c r="C154" s="221"/>
      <c r="D154" s="191" t="s">
        <v>152</v>
      </c>
      <c r="E154" s="222" t="s">
        <v>19</v>
      </c>
      <c r="F154" s="223" t="s">
        <v>184</v>
      </c>
      <c r="G154" s="221"/>
      <c r="H154" s="224">
        <v>705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152</v>
      </c>
      <c r="AU154" s="230" t="s">
        <v>82</v>
      </c>
      <c r="AV154" s="14" t="s">
        <v>138</v>
      </c>
      <c r="AW154" s="14" t="s">
        <v>35</v>
      </c>
      <c r="AX154" s="14" t="s">
        <v>80</v>
      </c>
      <c r="AY154" s="230" t="s">
        <v>131</v>
      </c>
    </row>
    <row r="155" spans="1:65" s="2" customFormat="1" ht="21.75" customHeight="1">
      <c r="A155" s="34"/>
      <c r="B155" s="35"/>
      <c r="C155" s="178" t="s">
        <v>231</v>
      </c>
      <c r="D155" s="178" t="s">
        <v>133</v>
      </c>
      <c r="E155" s="179" t="s">
        <v>232</v>
      </c>
      <c r="F155" s="180" t="s">
        <v>233</v>
      </c>
      <c r="G155" s="181" t="s">
        <v>177</v>
      </c>
      <c r="H155" s="182">
        <v>25</v>
      </c>
      <c r="I155" s="183"/>
      <c r="J155" s="184">
        <f>ROUND(I155*H155,2)</f>
        <v>0</v>
      </c>
      <c r="K155" s="180" t="s">
        <v>137</v>
      </c>
      <c r="L155" s="39"/>
      <c r="M155" s="185" t="s">
        <v>19</v>
      </c>
      <c r="N155" s="186" t="s">
        <v>44</v>
      </c>
      <c r="O155" s="64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138</v>
      </c>
      <c r="AT155" s="189" t="s">
        <v>133</v>
      </c>
      <c r="AU155" s="189" t="s">
        <v>82</v>
      </c>
      <c r="AY155" s="17" t="s">
        <v>131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80</v>
      </c>
      <c r="BK155" s="190">
        <f>ROUND(I155*H155,2)</f>
        <v>0</v>
      </c>
      <c r="BL155" s="17" t="s">
        <v>138</v>
      </c>
      <c r="BM155" s="189" t="s">
        <v>234</v>
      </c>
    </row>
    <row r="156" spans="1:65" s="2" customFormat="1" ht="19.5">
      <c r="A156" s="34"/>
      <c r="B156" s="35"/>
      <c r="C156" s="36"/>
      <c r="D156" s="191" t="s">
        <v>140</v>
      </c>
      <c r="E156" s="36"/>
      <c r="F156" s="192" t="s">
        <v>235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140</v>
      </c>
      <c r="AU156" s="17" t="s">
        <v>82</v>
      </c>
    </row>
    <row r="157" spans="1:65" s="2" customFormat="1" ht="11.25">
      <c r="A157" s="34"/>
      <c r="B157" s="35"/>
      <c r="C157" s="36"/>
      <c r="D157" s="196" t="s">
        <v>142</v>
      </c>
      <c r="E157" s="36"/>
      <c r="F157" s="197" t="s">
        <v>236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142</v>
      </c>
      <c r="AU157" s="17" t="s">
        <v>82</v>
      </c>
    </row>
    <row r="158" spans="1:65" s="2" customFormat="1" ht="19.5">
      <c r="A158" s="34"/>
      <c r="B158" s="35"/>
      <c r="C158" s="36"/>
      <c r="D158" s="191" t="s">
        <v>144</v>
      </c>
      <c r="E158" s="36"/>
      <c r="F158" s="198" t="s">
        <v>237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144</v>
      </c>
      <c r="AU158" s="17" t="s">
        <v>82</v>
      </c>
    </row>
    <row r="159" spans="1:65" s="2" customFormat="1" ht="16.5" customHeight="1">
      <c r="A159" s="34"/>
      <c r="B159" s="35"/>
      <c r="C159" s="178" t="s">
        <v>238</v>
      </c>
      <c r="D159" s="178" t="s">
        <v>133</v>
      </c>
      <c r="E159" s="179" t="s">
        <v>239</v>
      </c>
      <c r="F159" s="180" t="s">
        <v>240</v>
      </c>
      <c r="G159" s="181" t="s">
        <v>177</v>
      </c>
      <c r="H159" s="182">
        <v>25</v>
      </c>
      <c r="I159" s="183"/>
      <c r="J159" s="184">
        <f>ROUND(I159*H159,2)</f>
        <v>0</v>
      </c>
      <c r="K159" s="180" t="s">
        <v>137</v>
      </c>
      <c r="L159" s="39"/>
      <c r="M159" s="185" t="s">
        <v>19</v>
      </c>
      <c r="N159" s="186" t="s">
        <v>44</v>
      </c>
      <c r="O159" s="64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138</v>
      </c>
      <c r="AT159" s="189" t="s">
        <v>133</v>
      </c>
      <c r="AU159" s="189" t="s">
        <v>82</v>
      </c>
      <c r="AY159" s="17" t="s">
        <v>131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80</v>
      </c>
      <c r="BK159" s="190">
        <f>ROUND(I159*H159,2)</f>
        <v>0</v>
      </c>
      <c r="BL159" s="17" t="s">
        <v>138</v>
      </c>
      <c r="BM159" s="189" t="s">
        <v>241</v>
      </c>
    </row>
    <row r="160" spans="1:65" s="2" customFormat="1" ht="11.25">
      <c r="A160" s="34"/>
      <c r="B160" s="35"/>
      <c r="C160" s="36"/>
      <c r="D160" s="191" t="s">
        <v>140</v>
      </c>
      <c r="E160" s="36"/>
      <c r="F160" s="192" t="s">
        <v>242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140</v>
      </c>
      <c r="AU160" s="17" t="s">
        <v>82</v>
      </c>
    </row>
    <row r="161" spans="1:65" s="2" customFormat="1" ht="11.25">
      <c r="A161" s="34"/>
      <c r="B161" s="35"/>
      <c r="C161" s="36"/>
      <c r="D161" s="196" t="s">
        <v>142</v>
      </c>
      <c r="E161" s="36"/>
      <c r="F161" s="197" t="s">
        <v>243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142</v>
      </c>
      <c r="AU161" s="17" t="s">
        <v>82</v>
      </c>
    </row>
    <row r="162" spans="1:65" s="2" customFormat="1" ht="19.5">
      <c r="A162" s="34"/>
      <c r="B162" s="35"/>
      <c r="C162" s="36"/>
      <c r="D162" s="191" t="s">
        <v>144</v>
      </c>
      <c r="E162" s="36"/>
      <c r="F162" s="198" t="s">
        <v>237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144</v>
      </c>
      <c r="AU162" s="17" t="s">
        <v>82</v>
      </c>
    </row>
    <row r="163" spans="1:65" s="2" customFormat="1" ht="16.5" customHeight="1">
      <c r="A163" s="34"/>
      <c r="B163" s="35"/>
      <c r="C163" s="210" t="s">
        <v>244</v>
      </c>
      <c r="D163" s="210" t="s">
        <v>166</v>
      </c>
      <c r="E163" s="211" t="s">
        <v>245</v>
      </c>
      <c r="F163" s="212" t="s">
        <v>246</v>
      </c>
      <c r="G163" s="213" t="s">
        <v>177</v>
      </c>
      <c r="H163" s="214">
        <v>25</v>
      </c>
      <c r="I163" s="215"/>
      <c r="J163" s="216">
        <f>ROUND(I163*H163,2)</f>
        <v>0</v>
      </c>
      <c r="K163" s="212" t="s">
        <v>19</v>
      </c>
      <c r="L163" s="217"/>
      <c r="M163" s="218" t="s">
        <v>19</v>
      </c>
      <c r="N163" s="219" t="s">
        <v>44</v>
      </c>
      <c r="O163" s="64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170</v>
      </c>
      <c r="AT163" s="189" t="s">
        <v>166</v>
      </c>
      <c r="AU163" s="189" t="s">
        <v>82</v>
      </c>
      <c r="AY163" s="17" t="s">
        <v>131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80</v>
      </c>
      <c r="BK163" s="190">
        <f>ROUND(I163*H163,2)</f>
        <v>0</v>
      </c>
      <c r="BL163" s="17" t="s">
        <v>138</v>
      </c>
      <c r="BM163" s="189" t="s">
        <v>247</v>
      </c>
    </row>
    <row r="164" spans="1:65" s="2" customFormat="1" ht="11.25">
      <c r="A164" s="34"/>
      <c r="B164" s="35"/>
      <c r="C164" s="36"/>
      <c r="D164" s="191" t="s">
        <v>140</v>
      </c>
      <c r="E164" s="36"/>
      <c r="F164" s="192" t="s">
        <v>246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140</v>
      </c>
      <c r="AU164" s="17" t="s">
        <v>82</v>
      </c>
    </row>
    <row r="165" spans="1:65" s="13" customFormat="1" ht="11.25">
      <c r="B165" s="199"/>
      <c r="C165" s="200"/>
      <c r="D165" s="191" t="s">
        <v>152</v>
      </c>
      <c r="E165" s="201" t="s">
        <v>19</v>
      </c>
      <c r="F165" s="202" t="s">
        <v>248</v>
      </c>
      <c r="G165" s="200"/>
      <c r="H165" s="203">
        <v>4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152</v>
      </c>
      <c r="AU165" s="209" t="s">
        <v>82</v>
      </c>
      <c r="AV165" s="13" t="s">
        <v>82</v>
      </c>
      <c r="AW165" s="13" t="s">
        <v>35</v>
      </c>
      <c r="AX165" s="13" t="s">
        <v>73</v>
      </c>
      <c r="AY165" s="209" t="s">
        <v>131</v>
      </c>
    </row>
    <row r="166" spans="1:65" s="13" customFormat="1" ht="11.25">
      <c r="B166" s="199"/>
      <c r="C166" s="200"/>
      <c r="D166" s="191" t="s">
        <v>152</v>
      </c>
      <c r="E166" s="201" t="s">
        <v>19</v>
      </c>
      <c r="F166" s="202" t="s">
        <v>249</v>
      </c>
      <c r="G166" s="200"/>
      <c r="H166" s="203">
        <v>6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152</v>
      </c>
      <c r="AU166" s="209" t="s">
        <v>82</v>
      </c>
      <c r="AV166" s="13" t="s">
        <v>82</v>
      </c>
      <c r="AW166" s="13" t="s">
        <v>35</v>
      </c>
      <c r="AX166" s="13" t="s">
        <v>73</v>
      </c>
      <c r="AY166" s="209" t="s">
        <v>131</v>
      </c>
    </row>
    <row r="167" spans="1:65" s="13" customFormat="1" ht="11.25">
      <c r="B167" s="199"/>
      <c r="C167" s="200"/>
      <c r="D167" s="191" t="s">
        <v>152</v>
      </c>
      <c r="E167" s="201" t="s">
        <v>19</v>
      </c>
      <c r="F167" s="202" t="s">
        <v>250</v>
      </c>
      <c r="G167" s="200"/>
      <c r="H167" s="203">
        <v>15</v>
      </c>
      <c r="I167" s="204"/>
      <c r="J167" s="200"/>
      <c r="K167" s="200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152</v>
      </c>
      <c r="AU167" s="209" t="s">
        <v>82</v>
      </c>
      <c r="AV167" s="13" t="s">
        <v>82</v>
      </c>
      <c r="AW167" s="13" t="s">
        <v>35</v>
      </c>
      <c r="AX167" s="13" t="s">
        <v>73</v>
      </c>
      <c r="AY167" s="209" t="s">
        <v>131</v>
      </c>
    </row>
    <row r="168" spans="1:65" s="14" customFormat="1" ht="11.25">
      <c r="B168" s="220"/>
      <c r="C168" s="221"/>
      <c r="D168" s="191" t="s">
        <v>152</v>
      </c>
      <c r="E168" s="222" t="s">
        <v>19</v>
      </c>
      <c r="F168" s="223" t="s">
        <v>184</v>
      </c>
      <c r="G168" s="221"/>
      <c r="H168" s="224">
        <v>25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152</v>
      </c>
      <c r="AU168" s="230" t="s">
        <v>82</v>
      </c>
      <c r="AV168" s="14" t="s">
        <v>138</v>
      </c>
      <c r="AW168" s="14" t="s">
        <v>35</v>
      </c>
      <c r="AX168" s="14" t="s">
        <v>80</v>
      </c>
      <c r="AY168" s="230" t="s">
        <v>131</v>
      </c>
    </row>
    <row r="169" spans="1:65" s="2" customFormat="1" ht="16.5" customHeight="1">
      <c r="A169" s="34"/>
      <c r="B169" s="35"/>
      <c r="C169" s="178" t="s">
        <v>8</v>
      </c>
      <c r="D169" s="178" t="s">
        <v>133</v>
      </c>
      <c r="E169" s="179" t="s">
        <v>251</v>
      </c>
      <c r="F169" s="180" t="s">
        <v>252</v>
      </c>
      <c r="G169" s="181" t="s">
        <v>177</v>
      </c>
      <c r="H169" s="182">
        <v>1568</v>
      </c>
      <c r="I169" s="183"/>
      <c r="J169" s="184">
        <f>ROUND(I169*H169,2)</f>
        <v>0</v>
      </c>
      <c r="K169" s="180" t="s">
        <v>19</v>
      </c>
      <c r="L169" s="39"/>
      <c r="M169" s="185" t="s">
        <v>19</v>
      </c>
      <c r="N169" s="186" t="s">
        <v>44</v>
      </c>
      <c r="O169" s="64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138</v>
      </c>
      <c r="AT169" s="189" t="s">
        <v>133</v>
      </c>
      <c r="AU169" s="189" t="s">
        <v>82</v>
      </c>
      <c r="AY169" s="17" t="s">
        <v>131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80</v>
      </c>
      <c r="BK169" s="190">
        <f>ROUND(I169*H169,2)</f>
        <v>0</v>
      </c>
      <c r="BL169" s="17" t="s">
        <v>138</v>
      </c>
      <c r="BM169" s="189" t="s">
        <v>253</v>
      </c>
    </row>
    <row r="170" spans="1:65" s="2" customFormat="1" ht="11.25">
      <c r="A170" s="34"/>
      <c r="B170" s="35"/>
      <c r="C170" s="36"/>
      <c r="D170" s="191" t="s">
        <v>140</v>
      </c>
      <c r="E170" s="36"/>
      <c r="F170" s="192" t="s">
        <v>252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140</v>
      </c>
      <c r="AU170" s="17" t="s">
        <v>82</v>
      </c>
    </row>
    <row r="171" spans="1:65" s="2" customFormat="1" ht="19.5">
      <c r="A171" s="34"/>
      <c r="B171" s="35"/>
      <c r="C171" s="36"/>
      <c r="D171" s="191" t="s">
        <v>144</v>
      </c>
      <c r="E171" s="36"/>
      <c r="F171" s="198" t="s">
        <v>254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144</v>
      </c>
      <c r="AU171" s="17" t="s">
        <v>82</v>
      </c>
    </row>
    <row r="172" spans="1:65" s="13" customFormat="1" ht="11.25">
      <c r="B172" s="199"/>
      <c r="C172" s="200"/>
      <c r="D172" s="191" t="s">
        <v>152</v>
      </c>
      <c r="E172" s="201" t="s">
        <v>19</v>
      </c>
      <c r="F172" s="202" t="s">
        <v>255</v>
      </c>
      <c r="G172" s="200"/>
      <c r="H172" s="203">
        <v>1568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152</v>
      </c>
      <c r="AU172" s="209" t="s">
        <v>82</v>
      </c>
      <c r="AV172" s="13" t="s">
        <v>82</v>
      </c>
      <c r="AW172" s="13" t="s">
        <v>35</v>
      </c>
      <c r="AX172" s="13" t="s">
        <v>80</v>
      </c>
      <c r="AY172" s="209" t="s">
        <v>131</v>
      </c>
    </row>
    <row r="173" spans="1:65" s="2" customFormat="1" ht="16.5" customHeight="1">
      <c r="A173" s="34"/>
      <c r="B173" s="35"/>
      <c r="C173" s="178" t="s">
        <v>256</v>
      </c>
      <c r="D173" s="178" t="s">
        <v>133</v>
      </c>
      <c r="E173" s="179" t="s">
        <v>257</v>
      </c>
      <c r="F173" s="180" t="s">
        <v>258</v>
      </c>
      <c r="G173" s="181" t="s">
        <v>177</v>
      </c>
      <c r="H173" s="182">
        <v>1566</v>
      </c>
      <c r="I173" s="183"/>
      <c r="J173" s="184">
        <f>ROUND(I173*H173,2)</f>
        <v>0</v>
      </c>
      <c r="K173" s="180" t="s">
        <v>19</v>
      </c>
      <c r="L173" s="39"/>
      <c r="M173" s="185" t="s">
        <v>19</v>
      </c>
      <c r="N173" s="186" t="s">
        <v>44</v>
      </c>
      <c r="O173" s="64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138</v>
      </c>
      <c r="AT173" s="189" t="s">
        <v>133</v>
      </c>
      <c r="AU173" s="189" t="s">
        <v>82</v>
      </c>
      <c r="AY173" s="17" t="s">
        <v>131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80</v>
      </c>
      <c r="BK173" s="190">
        <f>ROUND(I173*H173,2)</f>
        <v>0</v>
      </c>
      <c r="BL173" s="17" t="s">
        <v>138</v>
      </c>
      <c r="BM173" s="189" t="s">
        <v>259</v>
      </c>
    </row>
    <row r="174" spans="1:65" s="2" customFormat="1" ht="11.25">
      <c r="A174" s="34"/>
      <c r="B174" s="35"/>
      <c r="C174" s="36"/>
      <c r="D174" s="191" t="s">
        <v>140</v>
      </c>
      <c r="E174" s="36"/>
      <c r="F174" s="192" t="s">
        <v>258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140</v>
      </c>
      <c r="AU174" s="17" t="s">
        <v>82</v>
      </c>
    </row>
    <row r="175" spans="1:65" s="13" customFormat="1" ht="11.25">
      <c r="B175" s="199"/>
      <c r="C175" s="200"/>
      <c r="D175" s="191" t="s">
        <v>152</v>
      </c>
      <c r="E175" s="201" t="s">
        <v>19</v>
      </c>
      <c r="F175" s="202" t="s">
        <v>260</v>
      </c>
      <c r="G175" s="200"/>
      <c r="H175" s="203">
        <v>1566</v>
      </c>
      <c r="I175" s="204"/>
      <c r="J175" s="200"/>
      <c r="K175" s="200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152</v>
      </c>
      <c r="AU175" s="209" t="s">
        <v>82</v>
      </c>
      <c r="AV175" s="13" t="s">
        <v>82</v>
      </c>
      <c r="AW175" s="13" t="s">
        <v>35</v>
      </c>
      <c r="AX175" s="13" t="s">
        <v>80</v>
      </c>
      <c r="AY175" s="209" t="s">
        <v>131</v>
      </c>
    </row>
    <row r="176" spans="1:65" s="2" customFormat="1" ht="16.5" customHeight="1">
      <c r="A176" s="34"/>
      <c r="B176" s="35"/>
      <c r="C176" s="210" t="s">
        <v>261</v>
      </c>
      <c r="D176" s="210" t="s">
        <v>166</v>
      </c>
      <c r="E176" s="211" t="s">
        <v>262</v>
      </c>
      <c r="F176" s="212" t="s">
        <v>263</v>
      </c>
      <c r="G176" s="213" t="s">
        <v>169</v>
      </c>
      <c r="H176" s="214">
        <v>487.3</v>
      </c>
      <c r="I176" s="215"/>
      <c r="J176" s="216">
        <f>ROUND(I176*H176,2)</f>
        <v>0</v>
      </c>
      <c r="K176" s="212" t="s">
        <v>19</v>
      </c>
      <c r="L176" s="217"/>
      <c r="M176" s="218" t="s">
        <v>19</v>
      </c>
      <c r="N176" s="219" t="s">
        <v>44</v>
      </c>
      <c r="O176" s="64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170</v>
      </c>
      <c r="AT176" s="189" t="s">
        <v>166</v>
      </c>
      <c r="AU176" s="189" t="s">
        <v>82</v>
      </c>
      <c r="AY176" s="17" t="s">
        <v>131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80</v>
      </c>
      <c r="BK176" s="190">
        <f>ROUND(I176*H176,2)</f>
        <v>0</v>
      </c>
      <c r="BL176" s="17" t="s">
        <v>138</v>
      </c>
      <c r="BM176" s="189" t="s">
        <v>264</v>
      </c>
    </row>
    <row r="177" spans="1:65" s="2" customFormat="1" ht="11.25">
      <c r="A177" s="34"/>
      <c r="B177" s="35"/>
      <c r="C177" s="36"/>
      <c r="D177" s="191" t="s">
        <v>140</v>
      </c>
      <c r="E177" s="36"/>
      <c r="F177" s="192" t="s">
        <v>263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140</v>
      </c>
      <c r="AU177" s="17" t="s">
        <v>82</v>
      </c>
    </row>
    <row r="178" spans="1:65" s="2" customFormat="1" ht="19.5">
      <c r="A178" s="34"/>
      <c r="B178" s="35"/>
      <c r="C178" s="36"/>
      <c r="D178" s="191" t="s">
        <v>144</v>
      </c>
      <c r="E178" s="36"/>
      <c r="F178" s="198" t="s">
        <v>265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144</v>
      </c>
      <c r="AU178" s="17" t="s">
        <v>82</v>
      </c>
    </row>
    <row r="179" spans="1:65" s="13" customFormat="1" ht="11.25">
      <c r="B179" s="199"/>
      <c r="C179" s="200"/>
      <c r="D179" s="191" t="s">
        <v>152</v>
      </c>
      <c r="E179" s="201" t="s">
        <v>19</v>
      </c>
      <c r="F179" s="202" t="s">
        <v>266</v>
      </c>
      <c r="G179" s="200"/>
      <c r="H179" s="203">
        <v>487.3</v>
      </c>
      <c r="I179" s="204"/>
      <c r="J179" s="200"/>
      <c r="K179" s="200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152</v>
      </c>
      <c r="AU179" s="209" t="s">
        <v>82</v>
      </c>
      <c r="AV179" s="13" t="s">
        <v>82</v>
      </c>
      <c r="AW179" s="13" t="s">
        <v>35</v>
      </c>
      <c r="AX179" s="13" t="s">
        <v>80</v>
      </c>
      <c r="AY179" s="209" t="s">
        <v>131</v>
      </c>
    </row>
    <row r="180" spans="1:65" s="2" customFormat="1" ht="16.5" customHeight="1">
      <c r="A180" s="34"/>
      <c r="B180" s="35"/>
      <c r="C180" s="178" t="s">
        <v>267</v>
      </c>
      <c r="D180" s="178" t="s">
        <v>133</v>
      </c>
      <c r="E180" s="179" t="s">
        <v>268</v>
      </c>
      <c r="F180" s="180" t="s">
        <v>269</v>
      </c>
      <c r="G180" s="181" t="s">
        <v>136</v>
      </c>
      <c r="H180" s="182">
        <v>13967</v>
      </c>
      <c r="I180" s="183"/>
      <c r="J180" s="184">
        <f>ROUND(I180*H180,2)</f>
        <v>0</v>
      </c>
      <c r="K180" s="180" t="s">
        <v>137</v>
      </c>
      <c r="L180" s="39"/>
      <c r="M180" s="185" t="s">
        <v>19</v>
      </c>
      <c r="N180" s="186" t="s">
        <v>44</v>
      </c>
      <c r="O180" s="64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138</v>
      </c>
      <c r="AT180" s="189" t="s">
        <v>133</v>
      </c>
      <c r="AU180" s="189" t="s">
        <v>82</v>
      </c>
      <c r="AY180" s="17" t="s">
        <v>131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80</v>
      </c>
      <c r="BK180" s="190">
        <f>ROUND(I180*H180,2)</f>
        <v>0</v>
      </c>
      <c r="BL180" s="17" t="s">
        <v>138</v>
      </c>
      <c r="BM180" s="189" t="s">
        <v>270</v>
      </c>
    </row>
    <row r="181" spans="1:65" s="2" customFormat="1" ht="11.25">
      <c r="A181" s="34"/>
      <c r="B181" s="35"/>
      <c r="C181" s="36"/>
      <c r="D181" s="191" t="s">
        <v>140</v>
      </c>
      <c r="E181" s="36"/>
      <c r="F181" s="192" t="s">
        <v>271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140</v>
      </c>
      <c r="AU181" s="17" t="s">
        <v>82</v>
      </c>
    </row>
    <row r="182" spans="1:65" s="2" customFormat="1" ht="11.25">
      <c r="A182" s="34"/>
      <c r="B182" s="35"/>
      <c r="C182" s="36"/>
      <c r="D182" s="196" t="s">
        <v>142</v>
      </c>
      <c r="E182" s="36"/>
      <c r="F182" s="197" t="s">
        <v>272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142</v>
      </c>
      <c r="AU182" s="17" t="s">
        <v>82</v>
      </c>
    </row>
    <row r="183" spans="1:65" s="2" customFormat="1" ht="16.5" customHeight="1">
      <c r="A183" s="34"/>
      <c r="B183" s="35"/>
      <c r="C183" s="210" t="s">
        <v>273</v>
      </c>
      <c r="D183" s="210" t="s">
        <v>166</v>
      </c>
      <c r="E183" s="211" t="s">
        <v>274</v>
      </c>
      <c r="F183" s="212" t="s">
        <v>275</v>
      </c>
      <c r="G183" s="213" t="s">
        <v>169</v>
      </c>
      <c r="H183" s="214">
        <v>290.76</v>
      </c>
      <c r="I183" s="215"/>
      <c r="J183" s="216">
        <f>ROUND(I183*H183,2)</f>
        <v>0</v>
      </c>
      <c r="K183" s="212" t="s">
        <v>19</v>
      </c>
      <c r="L183" s="217"/>
      <c r="M183" s="218" t="s">
        <v>19</v>
      </c>
      <c r="N183" s="219" t="s">
        <v>44</v>
      </c>
      <c r="O183" s="64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170</v>
      </c>
      <c r="AT183" s="189" t="s">
        <v>166</v>
      </c>
      <c r="AU183" s="189" t="s">
        <v>82</v>
      </c>
      <c r="AY183" s="17" t="s">
        <v>131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80</v>
      </c>
      <c r="BK183" s="190">
        <f>ROUND(I183*H183,2)</f>
        <v>0</v>
      </c>
      <c r="BL183" s="17" t="s">
        <v>138</v>
      </c>
      <c r="BM183" s="189" t="s">
        <v>276</v>
      </c>
    </row>
    <row r="184" spans="1:65" s="2" customFormat="1" ht="11.25">
      <c r="A184" s="34"/>
      <c r="B184" s="35"/>
      <c r="C184" s="36"/>
      <c r="D184" s="191" t="s">
        <v>140</v>
      </c>
      <c r="E184" s="36"/>
      <c r="F184" s="192" t="s">
        <v>275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140</v>
      </c>
      <c r="AU184" s="17" t="s">
        <v>82</v>
      </c>
    </row>
    <row r="185" spans="1:65" s="2" customFormat="1" ht="19.5">
      <c r="A185" s="34"/>
      <c r="B185" s="35"/>
      <c r="C185" s="36"/>
      <c r="D185" s="191" t="s">
        <v>144</v>
      </c>
      <c r="E185" s="36"/>
      <c r="F185" s="198" t="s">
        <v>277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144</v>
      </c>
      <c r="AU185" s="17" t="s">
        <v>82</v>
      </c>
    </row>
    <row r="186" spans="1:65" s="13" customFormat="1" ht="11.25">
      <c r="B186" s="199"/>
      <c r="C186" s="200"/>
      <c r="D186" s="191" t="s">
        <v>152</v>
      </c>
      <c r="E186" s="201" t="s">
        <v>19</v>
      </c>
      <c r="F186" s="202" t="s">
        <v>278</v>
      </c>
      <c r="G186" s="200"/>
      <c r="H186" s="203">
        <v>290.76</v>
      </c>
      <c r="I186" s="204"/>
      <c r="J186" s="200"/>
      <c r="K186" s="200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152</v>
      </c>
      <c r="AU186" s="209" t="s">
        <v>82</v>
      </c>
      <c r="AV186" s="13" t="s">
        <v>82</v>
      </c>
      <c r="AW186" s="13" t="s">
        <v>35</v>
      </c>
      <c r="AX186" s="13" t="s">
        <v>80</v>
      </c>
      <c r="AY186" s="209" t="s">
        <v>131</v>
      </c>
    </row>
    <row r="187" spans="1:65" s="2" customFormat="1" ht="16.5" customHeight="1">
      <c r="A187" s="34"/>
      <c r="B187" s="35"/>
      <c r="C187" s="210" t="s">
        <v>279</v>
      </c>
      <c r="D187" s="210" t="s">
        <v>166</v>
      </c>
      <c r="E187" s="211" t="s">
        <v>280</v>
      </c>
      <c r="F187" s="212" t="s">
        <v>281</v>
      </c>
      <c r="G187" s="213" t="s">
        <v>169</v>
      </c>
      <c r="H187" s="214">
        <v>12.824999999999999</v>
      </c>
      <c r="I187" s="215"/>
      <c r="J187" s="216">
        <f>ROUND(I187*H187,2)</f>
        <v>0</v>
      </c>
      <c r="K187" s="212" t="s">
        <v>19</v>
      </c>
      <c r="L187" s="217"/>
      <c r="M187" s="218" t="s">
        <v>19</v>
      </c>
      <c r="N187" s="219" t="s">
        <v>44</v>
      </c>
      <c r="O187" s="64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170</v>
      </c>
      <c r="AT187" s="189" t="s">
        <v>166</v>
      </c>
      <c r="AU187" s="189" t="s">
        <v>82</v>
      </c>
      <c r="AY187" s="17" t="s">
        <v>131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80</v>
      </c>
      <c r="BK187" s="190">
        <f>ROUND(I187*H187,2)</f>
        <v>0</v>
      </c>
      <c r="BL187" s="17" t="s">
        <v>138</v>
      </c>
      <c r="BM187" s="189" t="s">
        <v>282</v>
      </c>
    </row>
    <row r="188" spans="1:65" s="2" customFormat="1" ht="11.25">
      <c r="A188" s="34"/>
      <c r="B188" s="35"/>
      <c r="C188" s="36"/>
      <c r="D188" s="191" t="s">
        <v>140</v>
      </c>
      <c r="E188" s="36"/>
      <c r="F188" s="192" t="s">
        <v>281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140</v>
      </c>
      <c r="AU188" s="17" t="s">
        <v>82</v>
      </c>
    </row>
    <row r="189" spans="1:65" s="2" customFormat="1" ht="19.5">
      <c r="A189" s="34"/>
      <c r="B189" s="35"/>
      <c r="C189" s="36"/>
      <c r="D189" s="191" t="s">
        <v>144</v>
      </c>
      <c r="E189" s="36"/>
      <c r="F189" s="198" t="s">
        <v>283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144</v>
      </c>
      <c r="AU189" s="17" t="s">
        <v>82</v>
      </c>
    </row>
    <row r="190" spans="1:65" s="13" customFormat="1" ht="11.25">
      <c r="B190" s="199"/>
      <c r="C190" s="200"/>
      <c r="D190" s="191" t="s">
        <v>152</v>
      </c>
      <c r="E190" s="201" t="s">
        <v>19</v>
      </c>
      <c r="F190" s="202" t="s">
        <v>284</v>
      </c>
      <c r="G190" s="200"/>
      <c r="H190" s="203">
        <v>12.824999999999999</v>
      </c>
      <c r="I190" s="204"/>
      <c r="J190" s="200"/>
      <c r="K190" s="200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152</v>
      </c>
      <c r="AU190" s="209" t="s">
        <v>82</v>
      </c>
      <c r="AV190" s="13" t="s">
        <v>82</v>
      </c>
      <c r="AW190" s="13" t="s">
        <v>35</v>
      </c>
      <c r="AX190" s="13" t="s">
        <v>80</v>
      </c>
      <c r="AY190" s="209" t="s">
        <v>131</v>
      </c>
    </row>
    <row r="191" spans="1:65" s="2" customFormat="1" ht="16.5" customHeight="1">
      <c r="A191" s="34"/>
      <c r="B191" s="35"/>
      <c r="C191" s="178" t="s">
        <v>7</v>
      </c>
      <c r="D191" s="178" t="s">
        <v>133</v>
      </c>
      <c r="E191" s="179" t="s">
        <v>285</v>
      </c>
      <c r="F191" s="180" t="s">
        <v>286</v>
      </c>
      <c r="G191" s="181" t="s">
        <v>177</v>
      </c>
      <c r="H191" s="182">
        <v>25</v>
      </c>
      <c r="I191" s="183"/>
      <c r="J191" s="184">
        <f>ROUND(I191*H191,2)</f>
        <v>0</v>
      </c>
      <c r="K191" s="180" t="s">
        <v>137</v>
      </c>
      <c r="L191" s="39"/>
      <c r="M191" s="185" t="s">
        <v>19</v>
      </c>
      <c r="N191" s="186" t="s">
        <v>44</v>
      </c>
      <c r="O191" s="64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138</v>
      </c>
      <c r="AT191" s="189" t="s">
        <v>133</v>
      </c>
      <c r="AU191" s="189" t="s">
        <v>82</v>
      </c>
      <c r="AY191" s="17" t="s">
        <v>131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80</v>
      </c>
      <c r="BK191" s="190">
        <f>ROUND(I191*H191,2)</f>
        <v>0</v>
      </c>
      <c r="BL191" s="17" t="s">
        <v>138</v>
      </c>
      <c r="BM191" s="189" t="s">
        <v>287</v>
      </c>
    </row>
    <row r="192" spans="1:65" s="2" customFormat="1" ht="11.25">
      <c r="A192" s="34"/>
      <c r="B192" s="35"/>
      <c r="C192" s="36"/>
      <c r="D192" s="191" t="s">
        <v>140</v>
      </c>
      <c r="E192" s="36"/>
      <c r="F192" s="192" t="s">
        <v>288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140</v>
      </c>
      <c r="AU192" s="17" t="s">
        <v>82</v>
      </c>
    </row>
    <row r="193" spans="1:65" s="2" customFormat="1" ht="11.25">
      <c r="A193" s="34"/>
      <c r="B193" s="35"/>
      <c r="C193" s="36"/>
      <c r="D193" s="196" t="s">
        <v>142</v>
      </c>
      <c r="E193" s="36"/>
      <c r="F193" s="197" t="s">
        <v>289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142</v>
      </c>
      <c r="AU193" s="17" t="s">
        <v>82</v>
      </c>
    </row>
    <row r="194" spans="1:65" s="2" customFormat="1" ht="19.5">
      <c r="A194" s="34"/>
      <c r="B194" s="35"/>
      <c r="C194" s="36"/>
      <c r="D194" s="191" t="s">
        <v>144</v>
      </c>
      <c r="E194" s="36"/>
      <c r="F194" s="198" t="s">
        <v>290</v>
      </c>
      <c r="G194" s="36"/>
      <c r="H194" s="36"/>
      <c r="I194" s="193"/>
      <c r="J194" s="36"/>
      <c r="K194" s="36"/>
      <c r="L194" s="39"/>
      <c r="M194" s="194"/>
      <c r="N194" s="195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144</v>
      </c>
      <c r="AU194" s="17" t="s">
        <v>82</v>
      </c>
    </row>
    <row r="195" spans="1:65" s="2" customFormat="1" ht="16.5" customHeight="1">
      <c r="A195" s="34"/>
      <c r="B195" s="35"/>
      <c r="C195" s="178" t="s">
        <v>291</v>
      </c>
      <c r="D195" s="178" t="s">
        <v>133</v>
      </c>
      <c r="E195" s="179" t="s">
        <v>292</v>
      </c>
      <c r="F195" s="180" t="s">
        <v>293</v>
      </c>
      <c r="G195" s="181" t="s">
        <v>136</v>
      </c>
      <c r="H195" s="182">
        <v>2362.4</v>
      </c>
      <c r="I195" s="183"/>
      <c r="J195" s="184">
        <f>ROUND(I195*H195,2)</f>
        <v>0</v>
      </c>
      <c r="K195" s="180" t="s">
        <v>137</v>
      </c>
      <c r="L195" s="39"/>
      <c r="M195" s="185" t="s">
        <v>19</v>
      </c>
      <c r="N195" s="186" t="s">
        <v>44</v>
      </c>
      <c r="O195" s="64"/>
      <c r="P195" s="187">
        <f>O195*H195</f>
        <v>0</v>
      </c>
      <c r="Q195" s="187">
        <v>0</v>
      </c>
      <c r="R195" s="187">
        <f>Q195*H195</f>
        <v>0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138</v>
      </c>
      <c r="AT195" s="189" t="s">
        <v>133</v>
      </c>
      <c r="AU195" s="189" t="s">
        <v>82</v>
      </c>
      <c r="AY195" s="17" t="s">
        <v>131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80</v>
      </c>
      <c r="BK195" s="190">
        <f>ROUND(I195*H195,2)</f>
        <v>0</v>
      </c>
      <c r="BL195" s="17" t="s">
        <v>138</v>
      </c>
      <c r="BM195" s="189" t="s">
        <v>294</v>
      </c>
    </row>
    <row r="196" spans="1:65" s="2" customFormat="1" ht="11.25">
      <c r="A196" s="34"/>
      <c r="B196" s="35"/>
      <c r="C196" s="36"/>
      <c r="D196" s="191" t="s">
        <v>140</v>
      </c>
      <c r="E196" s="36"/>
      <c r="F196" s="192" t="s">
        <v>295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140</v>
      </c>
      <c r="AU196" s="17" t="s">
        <v>82</v>
      </c>
    </row>
    <row r="197" spans="1:65" s="2" customFormat="1" ht="11.25">
      <c r="A197" s="34"/>
      <c r="B197" s="35"/>
      <c r="C197" s="36"/>
      <c r="D197" s="196" t="s">
        <v>142</v>
      </c>
      <c r="E197" s="36"/>
      <c r="F197" s="197" t="s">
        <v>296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142</v>
      </c>
      <c r="AU197" s="17" t="s">
        <v>82</v>
      </c>
    </row>
    <row r="198" spans="1:65" s="13" customFormat="1" ht="11.25">
      <c r="B198" s="199"/>
      <c r="C198" s="200"/>
      <c r="D198" s="191" t="s">
        <v>152</v>
      </c>
      <c r="E198" s="201" t="s">
        <v>19</v>
      </c>
      <c r="F198" s="202" t="s">
        <v>297</v>
      </c>
      <c r="G198" s="200"/>
      <c r="H198" s="203">
        <v>636.4</v>
      </c>
      <c r="I198" s="204"/>
      <c r="J198" s="200"/>
      <c r="K198" s="200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152</v>
      </c>
      <c r="AU198" s="209" t="s">
        <v>82</v>
      </c>
      <c r="AV198" s="13" t="s">
        <v>82</v>
      </c>
      <c r="AW198" s="13" t="s">
        <v>35</v>
      </c>
      <c r="AX198" s="13" t="s">
        <v>73</v>
      </c>
      <c r="AY198" s="209" t="s">
        <v>131</v>
      </c>
    </row>
    <row r="199" spans="1:65" s="13" customFormat="1" ht="11.25">
      <c r="B199" s="199"/>
      <c r="C199" s="200"/>
      <c r="D199" s="191" t="s">
        <v>152</v>
      </c>
      <c r="E199" s="201" t="s">
        <v>19</v>
      </c>
      <c r="F199" s="202" t="s">
        <v>298</v>
      </c>
      <c r="G199" s="200"/>
      <c r="H199" s="203">
        <v>1726</v>
      </c>
      <c r="I199" s="204"/>
      <c r="J199" s="200"/>
      <c r="K199" s="200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152</v>
      </c>
      <c r="AU199" s="209" t="s">
        <v>82</v>
      </c>
      <c r="AV199" s="13" t="s">
        <v>82</v>
      </c>
      <c r="AW199" s="13" t="s">
        <v>35</v>
      </c>
      <c r="AX199" s="13" t="s">
        <v>73</v>
      </c>
      <c r="AY199" s="209" t="s">
        <v>131</v>
      </c>
    </row>
    <row r="200" spans="1:65" s="14" customFormat="1" ht="11.25">
      <c r="B200" s="220"/>
      <c r="C200" s="221"/>
      <c r="D200" s="191" t="s">
        <v>152</v>
      </c>
      <c r="E200" s="222" t="s">
        <v>19</v>
      </c>
      <c r="F200" s="223" t="s">
        <v>184</v>
      </c>
      <c r="G200" s="221"/>
      <c r="H200" s="224">
        <v>2362.4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152</v>
      </c>
      <c r="AU200" s="230" t="s">
        <v>82</v>
      </c>
      <c r="AV200" s="14" t="s">
        <v>138</v>
      </c>
      <c r="AW200" s="14" t="s">
        <v>35</v>
      </c>
      <c r="AX200" s="14" t="s">
        <v>80</v>
      </c>
      <c r="AY200" s="230" t="s">
        <v>131</v>
      </c>
    </row>
    <row r="201" spans="1:65" s="2" customFormat="1" ht="16.5" customHeight="1">
      <c r="A201" s="34"/>
      <c r="B201" s="35"/>
      <c r="C201" s="210" t="s">
        <v>299</v>
      </c>
      <c r="D201" s="210" t="s">
        <v>166</v>
      </c>
      <c r="E201" s="211" t="s">
        <v>300</v>
      </c>
      <c r="F201" s="212" t="s">
        <v>301</v>
      </c>
      <c r="G201" s="213" t="s">
        <v>302</v>
      </c>
      <c r="H201" s="214">
        <v>354.36</v>
      </c>
      <c r="I201" s="215"/>
      <c r="J201" s="216">
        <f>ROUND(I201*H201,2)</f>
        <v>0</v>
      </c>
      <c r="K201" s="212" t="s">
        <v>19</v>
      </c>
      <c r="L201" s="217"/>
      <c r="M201" s="218" t="s">
        <v>19</v>
      </c>
      <c r="N201" s="219" t="s">
        <v>44</v>
      </c>
      <c r="O201" s="64"/>
      <c r="P201" s="187">
        <f>O201*H201</f>
        <v>0</v>
      </c>
      <c r="Q201" s="187">
        <v>0.25</v>
      </c>
      <c r="R201" s="187">
        <f>Q201*H201</f>
        <v>88.59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170</v>
      </c>
      <c r="AT201" s="189" t="s">
        <v>166</v>
      </c>
      <c r="AU201" s="189" t="s">
        <v>82</v>
      </c>
      <c r="AY201" s="17" t="s">
        <v>131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80</v>
      </c>
      <c r="BK201" s="190">
        <f>ROUND(I201*H201,2)</f>
        <v>0</v>
      </c>
      <c r="BL201" s="17" t="s">
        <v>138</v>
      </c>
      <c r="BM201" s="189" t="s">
        <v>303</v>
      </c>
    </row>
    <row r="202" spans="1:65" s="2" customFormat="1" ht="11.25">
      <c r="A202" s="34"/>
      <c r="B202" s="35"/>
      <c r="C202" s="36"/>
      <c r="D202" s="191" t="s">
        <v>140</v>
      </c>
      <c r="E202" s="36"/>
      <c r="F202" s="192" t="s">
        <v>301</v>
      </c>
      <c r="G202" s="36"/>
      <c r="H202" s="36"/>
      <c r="I202" s="193"/>
      <c r="J202" s="36"/>
      <c r="K202" s="36"/>
      <c r="L202" s="39"/>
      <c r="M202" s="194"/>
      <c r="N202" s="195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140</v>
      </c>
      <c r="AU202" s="17" t="s">
        <v>82</v>
      </c>
    </row>
    <row r="203" spans="1:65" s="13" customFormat="1" ht="11.25">
      <c r="B203" s="199"/>
      <c r="C203" s="200"/>
      <c r="D203" s="191" t="s">
        <v>152</v>
      </c>
      <c r="E203" s="201" t="s">
        <v>19</v>
      </c>
      <c r="F203" s="202" t="s">
        <v>304</v>
      </c>
      <c r="G203" s="200"/>
      <c r="H203" s="203">
        <v>354.36</v>
      </c>
      <c r="I203" s="204"/>
      <c r="J203" s="200"/>
      <c r="K203" s="200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152</v>
      </c>
      <c r="AU203" s="209" t="s">
        <v>82</v>
      </c>
      <c r="AV203" s="13" t="s">
        <v>82</v>
      </c>
      <c r="AW203" s="13" t="s">
        <v>35</v>
      </c>
      <c r="AX203" s="13" t="s">
        <v>80</v>
      </c>
      <c r="AY203" s="209" t="s">
        <v>131</v>
      </c>
    </row>
    <row r="204" spans="1:65" s="2" customFormat="1" ht="16.5" customHeight="1">
      <c r="A204" s="34"/>
      <c r="B204" s="35"/>
      <c r="C204" s="178" t="s">
        <v>305</v>
      </c>
      <c r="D204" s="178" t="s">
        <v>133</v>
      </c>
      <c r="E204" s="179" t="s">
        <v>306</v>
      </c>
      <c r="F204" s="180" t="s">
        <v>307</v>
      </c>
      <c r="G204" s="181" t="s">
        <v>308</v>
      </c>
      <c r="H204" s="182">
        <v>1505</v>
      </c>
      <c r="I204" s="183"/>
      <c r="J204" s="184">
        <f>ROUND(I204*H204,2)</f>
        <v>0</v>
      </c>
      <c r="K204" s="180" t="s">
        <v>19</v>
      </c>
      <c r="L204" s="39"/>
      <c r="M204" s="185" t="s">
        <v>19</v>
      </c>
      <c r="N204" s="186" t="s">
        <v>44</v>
      </c>
      <c r="O204" s="64"/>
      <c r="P204" s="187">
        <f>O204*H204</f>
        <v>0</v>
      </c>
      <c r="Q204" s="187">
        <v>0.02</v>
      </c>
      <c r="R204" s="187">
        <f>Q204*H204</f>
        <v>30.1</v>
      </c>
      <c r="S204" s="187">
        <v>0</v>
      </c>
      <c r="T204" s="18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9" t="s">
        <v>138</v>
      </c>
      <c r="AT204" s="189" t="s">
        <v>133</v>
      </c>
      <c r="AU204" s="189" t="s">
        <v>82</v>
      </c>
      <c r="AY204" s="17" t="s">
        <v>131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80</v>
      </c>
      <c r="BK204" s="190">
        <f>ROUND(I204*H204,2)</f>
        <v>0</v>
      </c>
      <c r="BL204" s="17" t="s">
        <v>138</v>
      </c>
      <c r="BM204" s="189" t="s">
        <v>309</v>
      </c>
    </row>
    <row r="205" spans="1:65" s="2" customFormat="1" ht="11.25">
      <c r="A205" s="34"/>
      <c r="B205" s="35"/>
      <c r="C205" s="36"/>
      <c r="D205" s="191" t="s">
        <v>140</v>
      </c>
      <c r="E205" s="36"/>
      <c r="F205" s="192" t="s">
        <v>310</v>
      </c>
      <c r="G205" s="36"/>
      <c r="H205" s="36"/>
      <c r="I205" s="193"/>
      <c r="J205" s="36"/>
      <c r="K205" s="36"/>
      <c r="L205" s="39"/>
      <c r="M205" s="194"/>
      <c r="N205" s="195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140</v>
      </c>
      <c r="AU205" s="17" t="s">
        <v>82</v>
      </c>
    </row>
    <row r="206" spans="1:65" s="13" customFormat="1" ht="11.25">
      <c r="B206" s="199"/>
      <c r="C206" s="200"/>
      <c r="D206" s="191" t="s">
        <v>152</v>
      </c>
      <c r="E206" s="201" t="s">
        <v>19</v>
      </c>
      <c r="F206" s="202" t="s">
        <v>311</v>
      </c>
      <c r="G206" s="200"/>
      <c r="H206" s="203">
        <v>1505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152</v>
      </c>
      <c r="AU206" s="209" t="s">
        <v>82</v>
      </c>
      <c r="AV206" s="13" t="s">
        <v>82</v>
      </c>
      <c r="AW206" s="13" t="s">
        <v>35</v>
      </c>
      <c r="AX206" s="13" t="s">
        <v>80</v>
      </c>
      <c r="AY206" s="209" t="s">
        <v>131</v>
      </c>
    </row>
    <row r="207" spans="1:65" s="2" customFormat="1" ht="16.5" customHeight="1">
      <c r="A207" s="34"/>
      <c r="B207" s="35"/>
      <c r="C207" s="178" t="s">
        <v>312</v>
      </c>
      <c r="D207" s="178" t="s">
        <v>133</v>
      </c>
      <c r="E207" s="179" t="s">
        <v>313</v>
      </c>
      <c r="F207" s="180" t="s">
        <v>314</v>
      </c>
      <c r="G207" s="181" t="s">
        <v>177</v>
      </c>
      <c r="H207" s="182">
        <v>20</v>
      </c>
      <c r="I207" s="183"/>
      <c r="J207" s="184">
        <f>ROUND(I207*H207,2)</f>
        <v>0</v>
      </c>
      <c r="K207" s="180" t="s">
        <v>19</v>
      </c>
      <c r="L207" s="39"/>
      <c r="M207" s="185" t="s">
        <v>19</v>
      </c>
      <c r="N207" s="186" t="s">
        <v>44</v>
      </c>
      <c r="O207" s="64"/>
      <c r="P207" s="187">
        <f>O207*H207</f>
        <v>0</v>
      </c>
      <c r="Q207" s="187">
        <v>0.1</v>
      </c>
      <c r="R207" s="187">
        <f>Q207*H207</f>
        <v>2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138</v>
      </c>
      <c r="AT207" s="189" t="s">
        <v>133</v>
      </c>
      <c r="AU207" s="189" t="s">
        <v>82</v>
      </c>
      <c r="AY207" s="17" t="s">
        <v>131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80</v>
      </c>
      <c r="BK207" s="190">
        <f>ROUND(I207*H207,2)</f>
        <v>0</v>
      </c>
      <c r="BL207" s="17" t="s">
        <v>138</v>
      </c>
      <c r="BM207" s="189" t="s">
        <v>315</v>
      </c>
    </row>
    <row r="208" spans="1:65" s="2" customFormat="1" ht="11.25">
      <c r="A208" s="34"/>
      <c r="B208" s="35"/>
      <c r="C208" s="36"/>
      <c r="D208" s="191" t="s">
        <v>140</v>
      </c>
      <c r="E208" s="36"/>
      <c r="F208" s="192" t="s">
        <v>316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140</v>
      </c>
      <c r="AU208" s="17" t="s">
        <v>82</v>
      </c>
    </row>
    <row r="209" spans="1:65" s="13" customFormat="1" ht="11.25">
      <c r="B209" s="199"/>
      <c r="C209" s="200"/>
      <c r="D209" s="191" t="s">
        <v>152</v>
      </c>
      <c r="E209" s="201" t="s">
        <v>19</v>
      </c>
      <c r="F209" s="202" t="s">
        <v>317</v>
      </c>
      <c r="G209" s="200"/>
      <c r="H209" s="203">
        <v>20</v>
      </c>
      <c r="I209" s="204"/>
      <c r="J209" s="200"/>
      <c r="K209" s="200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152</v>
      </c>
      <c r="AU209" s="209" t="s">
        <v>82</v>
      </c>
      <c r="AV209" s="13" t="s">
        <v>82</v>
      </c>
      <c r="AW209" s="13" t="s">
        <v>35</v>
      </c>
      <c r="AX209" s="13" t="s">
        <v>80</v>
      </c>
      <c r="AY209" s="209" t="s">
        <v>131</v>
      </c>
    </row>
    <row r="210" spans="1:65" s="2" customFormat="1" ht="16.5" customHeight="1">
      <c r="A210" s="34"/>
      <c r="B210" s="35"/>
      <c r="C210" s="178" t="s">
        <v>318</v>
      </c>
      <c r="D210" s="178" t="s">
        <v>133</v>
      </c>
      <c r="E210" s="179" t="s">
        <v>319</v>
      </c>
      <c r="F210" s="180" t="s">
        <v>320</v>
      </c>
      <c r="G210" s="181" t="s">
        <v>177</v>
      </c>
      <c r="H210" s="182">
        <v>25</v>
      </c>
      <c r="I210" s="183"/>
      <c r="J210" s="184">
        <f>ROUND(I210*H210,2)</f>
        <v>0</v>
      </c>
      <c r="K210" s="180" t="s">
        <v>137</v>
      </c>
      <c r="L210" s="39"/>
      <c r="M210" s="185" t="s">
        <v>19</v>
      </c>
      <c r="N210" s="186" t="s">
        <v>44</v>
      </c>
      <c r="O210" s="64"/>
      <c r="P210" s="187">
        <f>O210*H210</f>
        <v>0</v>
      </c>
      <c r="Q210" s="187">
        <v>5.8E-5</v>
      </c>
      <c r="R210" s="187">
        <f>Q210*H210</f>
        <v>1.4499999999999999E-3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138</v>
      </c>
      <c r="AT210" s="189" t="s">
        <v>133</v>
      </c>
      <c r="AU210" s="189" t="s">
        <v>82</v>
      </c>
      <c r="AY210" s="17" t="s">
        <v>131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80</v>
      </c>
      <c r="BK210" s="190">
        <f>ROUND(I210*H210,2)</f>
        <v>0</v>
      </c>
      <c r="BL210" s="17" t="s">
        <v>138</v>
      </c>
      <c r="BM210" s="189" t="s">
        <v>321</v>
      </c>
    </row>
    <row r="211" spans="1:65" s="2" customFormat="1" ht="11.25">
      <c r="A211" s="34"/>
      <c r="B211" s="35"/>
      <c r="C211" s="36"/>
      <c r="D211" s="191" t="s">
        <v>140</v>
      </c>
      <c r="E211" s="36"/>
      <c r="F211" s="192" t="s">
        <v>322</v>
      </c>
      <c r="G211" s="36"/>
      <c r="H211" s="36"/>
      <c r="I211" s="193"/>
      <c r="J211" s="36"/>
      <c r="K211" s="36"/>
      <c r="L211" s="39"/>
      <c r="M211" s="194"/>
      <c r="N211" s="195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140</v>
      </c>
      <c r="AU211" s="17" t="s">
        <v>82</v>
      </c>
    </row>
    <row r="212" spans="1:65" s="2" customFormat="1" ht="11.25">
      <c r="A212" s="34"/>
      <c r="B212" s="35"/>
      <c r="C212" s="36"/>
      <c r="D212" s="196" t="s">
        <v>142</v>
      </c>
      <c r="E212" s="36"/>
      <c r="F212" s="197" t="s">
        <v>323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142</v>
      </c>
      <c r="AU212" s="17" t="s">
        <v>82</v>
      </c>
    </row>
    <row r="213" spans="1:65" s="2" customFormat="1" ht="16.5" customHeight="1">
      <c r="A213" s="34"/>
      <c r="B213" s="35"/>
      <c r="C213" s="210" t="s">
        <v>324</v>
      </c>
      <c r="D213" s="210" t="s">
        <v>166</v>
      </c>
      <c r="E213" s="211" t="s">
        <v>325</v>
      </c>
      <c r="F213" s="212" t="s">
        <v>326</v>
      </c>
      <c r="G213" s="213" t="s">
        <v>177</v>
      </c>
      <c r="H213" s="214">
        <v>75</v>
      </c>
      <c r="I213" s="215"/>
      <c r="J213" s="216">
        <f>ROUND(I213*H213,2)</f>
        <v>0</v>
      </c>
      <c r="K213" s="212" t="s">
        <v>137</v>
      </c>
      <c r="L213" s="217"/>
      <c r="M213" s="218" t="s">
        <v>19</v>
      </c>
      <c r="N213" s="219" t="s">
        <v>44</v>
      </c>
      <c r="O213" s="64"/>
      <c r="P213" s="187">
        <f>O213*H213</f>
        <v>0</v>
      </c>
      <c r="Q213" s="187">
        <v>5.8999999999999999E-3</v>
      </c>
      <c r="R213" s="187">
        <f>Q213*H213</f>
        <v>0.4425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9" t="s">
        <v>170</v>
      </c>
      <c r="AT213" s="189" t="s">
        <v>166</v>
      </c>
      <c r="AU213" s="189" t="s">
        <v>82</v>
      </c>
      <c r="AY213" s="17" t="s">
        <v>131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80</v>
      </c>
      <c r="BK213" s="190">
        <f>ROUND(I213*H213,2)</f>
        <v>0</v>
      </c>
      <c r="BL213" s="17" t="s">
        <v>138</v>
      </c>
      <c r="BM213" s="189" t="s">
        <v>327</v>
      </c>
    </row>
    <row r="214" spans="1:65" s="2" customFormat="1" ht="11.25">
      <c r="A214" s="34"/>
      <c r="B214" s="35"/>
      <c r="C214" s="36"/>
      <c r="D214" s="191" t="s">
        <v>140</v>
      </c>
      <c r="E214" s="36"/>
      <c r="F214" s="192" t="s">
        <v>326</v>
      </c>
      <c r="G214" s="36"/>
      <c r="H214" s="36"/>
      <c r="I214" s="193"/>
      <c r="J214" s="36"/>
      <c r="K214" s="36"/>
      <c r="L214" s="39"/>
      <c r="M214" s="194"/>
      <c r="N214" s="195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140</v>
      </c>
      <c r="AU214" s="17" t="s">
        <v>82</v>
      </c>
    </row>
    <row r="215" spans="1:65" s="13" customFormat="1" ht="11.25">
      <c r="B215" s="199"/>
      <c r="C215" s="200"/>
      <c r="D215" s="191" t="s">
        <v>152</v>
      </c>
      <c r="E215" s="201" t="s">
        <v>19</v>
      </c>
      <c r="F215" s="202" t="s">
        <v>328</v>
      </c>
      <c r="G215" s="200"/>
      <c r="H215" s="203">
        <v>75</v>
      </c>
      <c r="I215" s="204"/>
      <c r="J215" s="200"/>
      <c r="K215" s="200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152</v>
      </c>
      <c r="AU215" s="209" t="s">
        <v>82</v>
      </c>
      <c r="AV215" s="13" t="s">
        <v>82</v>
      </c>
      <c r="AW215" s="13" t="s">
        <v>35</v>
      </c>
      <c r="AX215" s="13" t="s">
        <v>80</v>
      </c>
      <c r="AY215" s="209" t="s">
        <v>131</v>
      </c>
    </row>
    <row r="216" spans="1:65" s="2" customFormat="1" ht="16.5" customHeight="1">
      <c r="A216" s="34"/>
      <c r="B216" s="35"/>
      <c r="C216" s="178" t="s">
        <v>329</v>
      </c>
      <c r="D216" s="178" t="s">
        <v>133</v>
      </c>
      <c r="E216" s="179" t="s">
        <v>330</v>
      </c>
      <c r="F216" s="180" t="s">
        <v>331</v>
      </c>
      <c r="G216" s="181" t="s">
        <v>177</v>
      </c>
      <c r="H216" s="182">
        <v>25</v>
      </c>
      <c r="I216" s="183"/>
      <c r="J216" s="184">
        <f>ROUND(I216*H216,2)</f>
        <v>0</v>
      </c>
      <c r="K216" s="180" t="s">
        <v>19</v>
      </c>
      <c r="L216" s="39"/>
      <c r="M216" s="185" t="s">
        <v>19</v>
      </c>
      <c r="N216" s="186" t="s">
        <v>44</v>
      </c>
      <c r="O216" s="64"/>
      <c r="P216" s="187">
        <f>O216*H216</f>
        <v>0</v>
      </c>
      <c r="Q216" s="187">
        <v>3.0000000000000001E-5</v>
      </c>
      <c r="R216" s="187">
        <f>Q216*H216</f>
        <v>7.5000000000000002E-4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138</v>
      </c>
      <c r="AT216" s="189" t="s">
        <v>133</v>
      </c>
      <c r="AU216" s="189" t="s">
        <v>82</v>
      </c>
      <c r="AY216" s="17" t="s">
        <v>131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80</v>
      </c>
      <c r="BK216" s="190">
        <f>ROUND(I216*H216,2)</f>
        <v>0</v>
      </c>
      <c r="BL216" s="17" t="s">
        <v>138</v>
      </c>
      <c r="BM216" s="189" t="s">
        <v>332</v>
      </c>
    </row>
    <row r="217" spans="1:65" s="2" customFormat="1" ht="11.25">
      <c r="A217" s="34"/>
      <c r="B217" s="35"/>
      <c r="C217" s="36"/>
      <c r="D217" s="191" t="s">
        <v>140</v>
      </c>
      <c r="E217" s="36"/>
      <c r="F217" s="192" t="s">
        <v>333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140</v>
      </c>
      <c r="AU217" s="17" t="s">
        <v>82</v>
      </c>
    </row>
    <row r="218" spans="1:65" s="13" customFormat="1" ht="11.25">
      <c r="B218" s="199"/>
      <c r="C218" s="200"/>
      <c r="D218" s="191" t="s">
        <v>152</v>
      </c>
      <c r="E218" s="201" t="s">
        <v>19</v>
      </c>
      <c r="F218" s="202" t="s">
        <v>312</v>
      </c>
      <c r="G218" s="200"/>
      <c r="H218" s="203">
        <v>25</v>
      </c>
      <c r="I218" s="204"/>
      <c r="J218" s="200"/>
      <c r="K218" s="200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152</v>
      </c>
      <c r="AU218" s="209" t="s">
        <v>82</v>
      </c>
      <c r="AV218" s="13" t="s">
        <v>82</v>
      </c>
      <c r="AW218" s="13" t="s">
        <v>35</v>
      </c>
      <c r="AX218" s="13" t="s">
        <v>80</v>
      </c>
      <c r="AY218" s="209" t="s">
        <v>131</v>
      </c>
    </row>
    <row r="219" spans="1:65" s="2" customFormat="1" ht="16.5" customHeight="1">
      <c r="A219" s="34"/>
      <c r="B219" s="35"/>
      <c r="C219" s="210" t="s">
        <v>334</v>
      </c>
      <c r="D219" s="210" t="s">
        <v>166</v>
      </c>
      <c r="E219" s="211" t="s">
        <v>335</v>
      </c>
      <c r="F219" s="212" t="s">
        <v>336</v>
      </c>
      <c r="G219" s="213" t="s">
        <v>177</v>
      </c>
      <c r="H219" s="214">
        <v>25</v>
      </c>
      <c r="I219" s="215"/>
      <c r="J219" s="216">
        <f>ROUND(I219*H219,2)</f>
        <v>0</v>
      </c>
      <c r="K219" s="212" t="s">
        <v>19</v>
      </c>
      <c r="L219" s="217"/>
      <c r="M219" s="218" t="s">
        <v>19</v>
      </c>
      <c r="N219" s="219" t="s">
        <v>44</v>
      </c>
      <c r="O219" s="64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170</v>
      </c>
      <c r="AT219" s="189" t="s">
        <v>166</v>
      </c>
      <c r="AU219" s="189" t="s">
        <v>82</v>
      </c>
      <c r="AY219" s="17" t="s">
        <v>131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80</v>
      </c>
      <c r="BK219" s="190">
        <f>ROUND(I219*H219,2)</f>
        <v>0</v>
      </c>
      <c r="BL219" s="17" t="s">
        <v>138</v>
      </c>
      <c r="BM219" s="189" t="s">
        <v>337</v>
      </c>
    </row>
    <row r="220" spans="1:65" s="2" customFormat="1" ht="11.25">
      <c r="A220" s="34"/>
      <c r="B220" s="35"/>
      <c r="C220" s="36"/>
      <c r="D220" s="191" t="s">
        <v>140</v>
      </c>
      <c r="E220" s="36"/>
      <c r="F220" s="192" t="s">
        <v>336</v>
      </c>
      <c r="G220" s="36"/>
      <c r="H220" s="36"/>
      <c r="I220" s="193"/>
      <c r="J220" s="36"/>
      <c r="K220" s="36"/>
      <c r="L220" s="39"/>
      <c r="M220" s="194"/>
      <c r="N220" s="195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140</v>
      </c>
      <c r="AU220" s="17" t="s">
        <v>82</v>
      </c>
    </row>
    <row r="221" spans="1:65" s="2" customFormat="1" ht="19.5">
      <c r="A221" s="34"/>
      <c r="B221" s="35"/>
      <c r="C221" s="36"/>
      <c r="D221" s="191" t="s">
        <v>144</v>
      </c>
      <c r="E221" s="36"/>
      <c r="F221" s="198" t="s">
        <v>338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144</v>
      </c>
      <c r="AU221" s="17" t="s">
        <v>82</v>
      </c>
    </row>
    <row r="222" spans="1:65" s="2" customFormat="1" ht="16.5" customHeight="1">
      <c r="A222" s="34"/>
      <c r="B222" s="35"/>
      <c r="C222" s="178" t="s">
        <v>339</v>
      </c>
      <c r="D222" s="178" t="s">
        <v>133</v>
      </c>
      <c r="E222" s="179" t="s">
        <v>340</v>
      </c>
      <c r="F222" s="180" t="s">
        <v>341</v>
      </c>
      <c r="G222" s="181" t="s">
        <v>177</v>
      </c>
      <c r="H222" s="182">
        <v>25</v>
      </c>
      <c r="I222" s="183"/>
      <c r="J222" s="184">
        <f>ROUND(I222*H222,2)</f>
        <v>0</v>
      </c>
      <c r="K222" s="180" t="s">
        <v>137</v>
      </c>
      <c r="L222" s="39"/>
      <c r="M222" s="185" t="s">
        <v>19</v>
      </c>
      <c r="N222" s="186" t="s">
        <v>44</v>
      </c>
      <c r="O222" s="64"/>
      <c r="P222" s="187">
        <f>O222*H222</f>
        <v>0</v>
      </c>
      <c r="Q222" s="187">
        <v>2.0823999999999999E-3</v>
      </c>
      <c r="R222" s="187">
        <f>Q222*H222</f>
        <v>5.2059999999999995E-2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138</v>
      </c>
      <c r="AT222" s="189" t="s">
        <v>133</v>
      </c>
      <c r="AU222" s="189" t="s">
        <v>82</v>
      </c>
      <c r="AY222" s="17" t="s">
        <v>131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80</v>
      </c>
      <c r="BK222" s="190">
        <f>ROUND(I222*H222,2)</f>
        <v>0</v>
      </c>
      <c r="BL222" s="17" t="s">
        <v>138</v>
      </c>
      <c r="BM222" s="189" t="s">
        <v>342</v>
      </c>
    </row>
    <row r="223" spans="1:65" s="2" customFormat="1" ht="11.25">
      <c r="A223" s="34"/>
      <c r="B223" s="35"/>
      <c r="C223" s="36"/>
      <c r="D223" s="191" t="s">
        <v>140</v>
      </c>
      <c r="E223" s="36"/>
      <c r="F223" s="192" t="s">
        <v>343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140</v>
      </c>
      <c r="AU223" s="17" t="s">
        <v>82</v>
      </c>
    </row>
    <row r="224" spans="1:65" s="2" customFormat="1" ht="11.25">
      <c r="A224" s="34"/>
      <c r="B224" s="35"/>
      <c r="C224" s="36"/>
      <c r="D224" s="196" t="s">
        <v>142</v>
      </c>
      <c r="E224" s="36"/>
      <c r="F224" s="197" t="s">
        <v>344</v>
      </c>
      <c r="G224" s="36"/>
      <c r="H224" s="36"/>
      <c r="I224" s="193"/>
      <c r="J224" s="36"/>
      <c r="K224" s="36"/>
      <c r="L224" s="39"/>
      <c r="M224" s="194"/>
      <c r="N224" s="195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142</v>
      </c>
      <c r="AU224" s="17" t="s">
        <v>82</v>
      </c>
    </row>
    <row r="225" spans="1:65" s="2" customFormat="1" ht="19.5">
      <c r="A225" s="34"/>
      <c r="B225" s="35"/>
      <c r="C225" s="36"/>
      <c r="D225" s="191" t="s">
        <v>144</v>
      </c>
      <c r="E225" s="36"/>
      <c r="F225" s="198" t="s">
        <v>345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144</v>
      </c>
      <c r="AU225" s="17" t="s">
        <v>82</v>
      </c>
    </row>
    <row r="226" spans="1:65" s="12" customFormat="1" ht="22.9" customHeight="1">
      <c r="B226" s="162"/>
      <c r="C226" s="163"/>
      <c r="D226" s="164" t="s">
        <v>72</v>
      </c>
      <c r="E226" s="176" t="s">
        <v>203</v>
      </c>
      <c r="F226" s="176" t="s">
        <v>346</v>
      </c>
      <c r="G226" s="163"/>
      <c r="H226" s="163"/>
      <c r="I226" s="166"/>
      <c r="J226" s="177">
        <f>BK226</f>
        <v>0</v>
      </c>
      <c r="K226" s="163"/>
      <c r="L226" s="168"/>
      <c r="M226" s="169"/>
      <c r="N226" s="170"/>
      <c r="O226" s="170"/>
      <c r="P226" s="171">
        <f>SUM(P227:P230)</f>
        <v>0</v>
      </c>
      <c r="Q226" s="170"/>
      <c r="R226" s="171">
        <f>SUM(R227:R230)</f>
        <v>1.6748800000000001E-2</v>
      </c>
      <c r="S226" s="170"/>
      <c r="T226" s="172">
        <f>SUM(T227:T230)</f>
        <v>0</v>
      </c>
      <c r="AR226" s="173" t="s">
        <v>80</v>
      </c>
      <c r="AT226" s="174" t="s">
        <v>72</v>
      </c>
      <c r="AU226" s="174" t="s">
        <v>80</v>
      </c>
      <c r="AY226" s="173" t="s">
        <v>131</v>
      </c>
      <c r="BK226" s="175">
        <f>SUM(BK227:BK230)</f>
        <v>0</v>
      </c>
    </row>
    <row r="227" spans="1:65" s="2" customFormat="1" ht="16.5" customHeight="1">
      <c r="A227" s="34"/>
      <c r="B227" s="35"/>
      <c r="C227" s="178" t="s">
        <v>347</v>
      </c>
      <c r="D227" s="178" t="s">
        <v>133</v>
      </c>
      <c r="E227" s="179" t="s">
        <v>348</v>
      </c>
      <c r="F227" s="180" t="s">
        <v>349</v>
      </c>
      <c r="G227" s="181" t="s">
        <v>177</v>
      </c>
      <c r="H227" s="182">
        <v>32</v>
      </c>
      <c r="I227" s="183"/>
      <c r="J227" s="184">
        <f>ROUND(I227*H227,2)</f>
        <v>0</v>
      </c>
      <c r="K227" s="180" t="s">
        <v>137</v>
      </c>
      <c r="L227" s="39"/>
      <c r="M227" s="185" t="s">
        <v>19</v>
      </c>
      <c r="N227" s="186" t="s">
        <v>44</v>
      </c>
      <c r="O227" s="64"/>
      <c r="P227" s="187">
        <f>O227*H227</f>
        <v>0</v>
      </c>
      <c r="Q227" s="187">
        <v>5.2340000000000004E-4</v>
      </c>
      <c r="R227" s="187">
        <f>Q227*H227</f>
        <v>1.6748800000000001E-2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138</v>
      </c>
      <c r="AT227" s="189" t="s">
        <v>133</v>
      </c>
      <c r="AU227" s="189" t="s">
        <v>82</v>
      </c>
      <c r="AY227" s="17" t="s">
        <v>131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80</v>
      </c>
      <c r="BK227" s="190">
        <f>ROUND(I227*H227,2)</f>
        <v>0</v>
      </c>
      <c r="BL227" s="17" t="s">
        <v>138</v>
      </c>
      <c r="BM227" s="189" t="s">
        <v>350</v>
      </c>
    </row>
    <row r="228" spans="1:65" s="2" customFormat="1" ht="11.25">
      <c r="A228" s="34"/>
      <c r="B228" s="35"/>
      <c r="C228" s="36"/>
      <c r="D228" s="191" t="s">
        <v>140</v>
      </c>
      <c r="E228" s="36"/>
      <c r="F228" s="192" t="s">
        <v>349</v>
      </c>
      <c r="G228" s="36"/>
      <c r="H228" s="36"/>
      <c r="I228" s="193"/>
      <c r="J228" s="36"/>
      <c r="K228" s="36"/>
      <c r="L228" s="39"/>
      <c r="M228" s="194"/>
      <c r="N228" s="195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140</v>
      </c>
      <c r="AU228" s="17" t="s">
        <v>82</v>
      </c>
    </row>
    <row r="229" spans="1:65" s="2" customFormat="1" ht="11.25">
      <c r="A229" s="34"/>
      <c r="B229" s="35"/>
      <c r="C229" s="36"/>
      <c r="D229" s="196" t="s">
        <v>142</v>
      </c>
      <c r="E229" s="36"/>
      <c r="F229" s="197" t="s">
        <v>351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142</v>
      </c>
      <c r="AU229" s="17" t="s">
        <v>82</v>
      </c>
    </row>
    <row r="230" spans="1:65" s="2" customFormat="1" ht="19.5">
      <c r="A230" s="34"/>
      <c r="B230" s="35"/>
      <c r="C230" s="36"/>
      <c r="D230" s="191" t="s">
        <v>144</v>
      </c>
      <c r="E230" s="36"/>
      <c r="F230" s="198" t="s">
        <v>352</v>
      </c>
      <c r="G230" s="36"/>
      <c r="H230" s="36"/>
      <c r="I230" s="193"/>
      <c r="J230" s="36"/>
      <c r="K230" s="36"/>
      <c r="L230" s="39"/>
      <c r="M230" s="194"/>
      <c r="N230" s="195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144</v>
      </c>
      <c r="AU230" s="17" t="s">
        <v>82</v>
      </c>
    </row>
    <row r="231" spans="1:65" s="12" customFormat="1" ht="22.9" customHeight="1">
      <c r="B231" s="162"/>
      <c r="C231" s="163"/>
      <c r="D231" s="164" t="s">
        <v>72</v>
      </c>
      <c r="E231" s="176" t="s">
        <v>353</v>
      </c>
      <c r="F231" s="176" t="s">
        <v>354</v>
      </c>
      <c r="G231" s="163"/>
      <c r="H231" s="163"/>
      <c r="I231" s="166"/>
      <c r="J231" s="177">
        <f>BK231</f>
        <v>0</v>
      </c>
      <c r="K231" s="163"/>
      <c r="L231" s="168"/>
      <c r="M231" s="169"/>
      <c r="N231" s="170"/>
      <c r="O231" s="170"/>
      <c r="P231" s="171">
        <f>SUM(P232:P234)</f>
        <v>0</v>
      </c>
      <c r="Q231" s="170"/>
      <c r="R231" s="171">
        <f>SUM(R232:R234)</f>
        <v>0</v>
      </c>
      <c r="S231" s="170"/>
      <c r="T231" s="172">
        <f>SUM(T232:T234)</f>
        <v>0</v>
      </c>
      <c r="AR231" s="173" t="s">
        <v>80</v>
      </c>
      <c r="AT231" s="174" t="s">
        <v>72</v>
      </c>
      <c r="AU231" s="174" t="s">
        <v>80</v>
      </c>
      <c r="AY231" s="173" t="s">
        <v>131</v>
      </c>
      <c r="BK231" s="175">
        <f>SUM(BK232:BK234)</f>
        <v>0</v>
      </c>
    </row>
    <row r="232" spans="1:65" s="2" customFormat="1" ht="16.5" customHeight="1">
      <c r="A232" s="34"/>
      <c r="B232" s="35"/>
      <c r="C232" s="178" t="s">
        <v>355</v>
      </c>
      <c r="D232" s="178" t="s">
        <v>133</v>
      </c>
      <c r="E232" s="179" t="s">
        <v>356</v>
      </c>
      <c r="F232" s="180" t="s">
        <v>357</v>
      </c>
      <c r="G232" s="181" t="s">
        <v>358</v>
      </c>
      <c r="H232" s="182">
        <v>124.729</v>
      </c>
      <c r="I232" s="183"/>
      <c r="J232" s="184">
        <f>ROUND(I232*H232,2)</f>
        <v>0</v>
      </c>
      <c r="K232" s="180" t="s">
        <v>137</v>
      </c>
      <c r="L232" s="39"/>
      <c r="M232" s="185" t="s">
        <v>19</v>
      </c>
      <c r="N232" s="186" t="s">
        <v>44</v>
      </c>
      <c r="O232" s="64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138</v>
      </c>
      <c r="AT232" s="189" t="s">
        <v>133</v>
      </c>
      <c r="AU232" s="189" t="s">
        <v>82</v>
      </c>
      <c r="AY232" s="17" t="s">
        <v>131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80</v>
      </c>
      <c r="BK232" s="190">
        <f>ROUND(I232*H232,2)</f>
        <v>0</v>
      </c>
      <c r="BL232" s="17" t="s">
        <v>138</v>
      </c>
      <c r="BM232" s="189" t="s">
        <v>359</v>
      </c>
    </row>
    <row r="233" spans="1:65" s="2" customFormat="1" ht="11.25">
      <c r="A233" s="34"/>
      <c r="B233" s="35"/>
      <c r="C233" s="36"/>
      <c r="D233" s="191" t="s">
        <v>140</v>
      </c>
      <c r="E233" s="36"/>
      <c r="F233" s="192" t="s">
        <v>360</v>
      </c>
      <c r="G233" s="36"/>
      <c r="H233" s="36"/>
      <c r="I233" s="193"/>
      <c r="J233" s="36"/>
      <c r="K233" s="36"/>
      <c r="L233" s="39"/>
      <c r="M233" s="194"/>
      <c r="N233" s="195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140</v>
      </c>
      <c r="AU233" s="17" t="s">
        <v>82</v>
      </c>
    </row>
    <row r="234" spans="1:65" s="2" customFormat="1" ht="11.25">
      <c r="A234" s="34"/>
      <c r="B234" s="35"/>
      <c r="C234" s="36"/>
      <c r="D234" s="196" t="s">
        <v>142</v>
      </c>
      <c r="E234" s="36"/>
      <c r="F234" s="197" t="s">
        <v>361</v>
      </c>
      <c r="G234" s="36"/>
      <c r="H234" s="36"/>
      <c r="I234" s="193"/>
      <c r="J234" s="36"/>
      <c r="K234" s="36"/>
      <c r="L234" s="39"/>
      <c r="M234" s="231"/>
      <c r="N234" s="232"/>
      <c r="O234" s="233"/>
      <c r="P234" s="233"/>
      <c r="Q234" s="233"/>
      <c r="R234" s="233"/>
      <c r="S234" s="233"/>
      <c r="T234" s="2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142</v>
      </c>
      <c r="AU234" s="17" t="s">
        <v>82</v>
      </c>
    </row>
    <row r="235" spans="1:65" s="2" customFormat="1" ht="6.95" customHeight="1">
      <c r="A235" s="34"/>
      <c r="B235" s="47"/>
      <c r="C235" s="48"/>
      <c r="D235" s="48"/>
      <c r="E235" s="48"/>
      <c r="F235" s="48"/>
      <c r="G235" s="48"/>
      <c r="H235" s="48"/>
      <c r="I235" s="48"/>
      <c r="J235" s="48"/>
      <c r="K235" s="48"/>
      <c r="L235" s="39"/>
      <c r="M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</row>
  </sheetData>
  <sheetProtection algorithmName="SHA-512" hashValue="sdf3lyDAKs1v6JamMOFr25crUXGhajgmXOj5pagRW0YljoNAkrPKP4vlOtUda1l/6MyNv6/BJXvWmU9APYM4KQ==" saltValue="zqmm6qJxSnXppjE6PhJkAvDmDRbVAjqpt0CoIb1jDUATTaqRBZweNMB1Pws2slgGzEfyYSgTYcJIy5iOGgJLCg==" spinCount="100000" sheet="1" objects="1" scenarios="1" formatColumns="0" formatRows="0" autoFilter="0"/>
  <autoFilter ref="C88:K234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4" r:id="rId1"/>
    <hyperlink ref="F98" r:id="rId2"/>
    <hyperlink ref="F102" r:id="rId3"/>
    <hyperlink ref="F113" r:id="rId4"/>
    <hyperlink ref="F120" r:id="rId5"/>
    <hyperlink ref="F141" r:id="rId6"/>
    <hyperlink ref="F157" r:id="rId7"/>
    <hyperlink ref="F161" r:id="rId8"/>
    <hyperlink ref="F182" r:id="rId9"/>
    <hyperlink ref="F193" r:id="rId10"/>
    <hyperlink ref="F197" r:id="rId11"/>
    <hyperlink ref="F212" r:id="rId12"/>
    <hyperlink ref="F224" r:id="rId13"/>
    <hyperlink ref="F229" r:id="rId14"/>
    <hyperlink ref="F234" r:id="rId1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6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0" t="str">
        <f>'Rekapitulace stavby'!K6</f>
        <v>Projektové dokumentace 2020, část 1 Biokoridor LBK 44 v k.ú. Úmonín</v>
      </c>
      <c r="F7" s="361"/>
      <c r="G7" s="361"/>
      <c r="H7" s="361"/>
      <c r="L7" s="20"/>
    </row>
    <row r="8" spans="1:46" s="1" customFormat="1" ht="12" customHeight="1">
      <c r="B8" s="20"/>
      <c r="D8" s="112" t="s">
        <v>104</v>
      </c>
      <c r="L8" s="20"/>
    </row>
    <row r="9" spans="1:46" s="2" customFormat="1" ht="16.5" customHeight="1">
      <c r="A9" s="34"/>
      <c r="B9" s="39"/>
      <c r="C9" s="34"/>
      <c r="D9" s="34"/>
      <c r="E9" s="360" t="s">
        <v>105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106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3" t="s">
        <v>362</v>
      </c>
      <c r="F11" s="362"/>
      <c r="G11" s="362"/>
      <c r="H11" s="362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27. 4. 2022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4" t="str">
        <f>'Rekapitulace stavby'!E14</f>
        <v>Vyplň údaj</v>
      </c>
      <c r="F20" s="365"/>
      <c r="G20" s="365"/>
      <c r="H20" s="365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33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34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">
        <v>33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34</v>
      </c>
      <c r="F26" s="34"/>
      <c r="G26" s="34"/>
      <c r="H26" s="34"/>
      <c r="I26" s="112" t="s">
        <v>29</v>
      </c>
      <c r="J26" s="103" t="s">
        <v>19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37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6" t="s">
        <v>19</v>
      </c>
      <c r="F29" s="366"/>
      <c r="G29" s="366"/>
      <c r="H29" s="36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39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41</v>
      </c>
      <c r="G34" s="34"/>
      <c r="H34" s="34"/>
      <c r="I34" s="121" t="s">
        <v>40</v>
      </c>
      <c r="J34" s="121" t="s">
        <v>42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43</v>
      </c>
      <c r="E35" s="112" t="s">
        <v>44</v>
      </c>
      <c r="F35" s="123">
        <f>ROUND((SUM(BE88:BE196)),  2)</f>
        <v>0</v>
      </c>
      <c r="G35" s="34"/>
      <c r="H35" s="34"/>
      <c r="I35" s="124">
        <v>0.21</v>
      </c>
      <c r="J35" s="123">
        <f>ROUND(((SUM(BE88:BE196))*I35),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45</v>
      </c>
      <c r="F36" s="123">
        <f>ROUND((SUM(BF88:BF196)),  2)</f>
        <v>0</v>
      </c>
      <c r="G36" s="34"/>
      <c r="H36" s="34"/>
      <c r="I36" s="124">
        <v>0.15</v>
      </c>
      <c r="J36" s="123">
        <f>ROUND(((SUM(BF88:BF196))*I36),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ROUND((SUM(BG88:BG196)),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47</v>
      </c>
      <c r="F38" s="123">
        <f>ROUND((SUM(BH88:BH196)),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48</v>
      </c>
      <c r="F39" s="123">
        <f>ROUND((SUM(BI88:BI196)),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108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7" t="str">
        <f>E7</f>
        <v>Projektové dokumentace 2020, část 1 Biokoridor LBK 44 v k.ú. Úmonín</v>
      </c>
      <c r="F50" s="368"/>
      <c r="G50" s="368"/>
      <c r="H50" s="368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7" t="s">
        <v>105</v>
      </c>
      <c r="F52" s="369"/>
      <c r="G52" s="369"/>
      <c r="H52" s="369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106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6" t="str">
        <f>E11</f>
        <v xml:space="preserve">SO-01.2 - Vegetační úpravy – následná péče v 1. roce  </v>
      </c>
      <c r="F54" s="369"/>
      <c r="G54" s="369"/>
      <c r="H54" s="369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Úmonín</v>
      </c>
      <c r="G56" s="36"/>
      <c r="H56" s="36"/>
      <c r="I56" s="29" t="s">
        <v>23</v>
      </c>
      <c r="J56" s="59" t="str">
        <f>IF(J14="","",J14)</f>
        <v>27. 4. 2022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 xml:space="preserve">ČR - SPÚ. pobočka Kutná  Hora </v>
      </c>
      <c r="G58" s="36"/>
      <c r="H58" s="36"/>
      <c r="I58" s="29" t="s">
        <v>32</v>
      </c>
      <c r="J58" s="32" t="str">
        <f>E23</f>
        <v>ATELIER FONTES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>ATELIER FONTES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109</v>
      </c>
      <c r="D61" s="137"/>
      <c r="E61" s="137"/>
      <c r="F61" s="137"/>
      <c r="G61" s="137"/>
      <c r="H61" s="137"/>
      <c r="I61" s="137"/>
      <c r="J61" s="138" t="s">
        <v>110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71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111</v>
      </c>
    </row>
    <row r="64" spans="1:47" s="9" customFormat="1" ht="24.95" customHeight="1">
      <c r="B64" s="140"/>
      <c r="C64" s="141"/>
      <c r="D64" s="142" t="s">
        <v>112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113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115</v>
      </c>
      <c r="E66" s="148"/>
      <c r="F66" s="148"/>
      <c r="G66" s="148"/>
      <c r="H66" s="148"/>
      <c r="I66" s="148"/>
      <c r="J66" s="149">
        <f>J193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116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7" t="str">
        <f>E7</f>
        <v>Projektové dokumentace 2020, část 1 Biokoridor LBK 44 v k.ú. Úmonín</v>
      </c>
      <c r="F76" s="368"/>
      <c r="G76" s="368"/>
      <c r="H76" s="368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104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7" t="s">
        <v>105</v>
      </c>
      <c r="F78" s="369"/>
      <c r="G78" s="369"/>
      <c r="H78" s="369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106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6" t="str">
        <f>E11</f>
        <v xml:space="preserve">SO-01.2 - Vegetační úpravy – následná péče v 1. roce  </v>
      </c>
      <c r="F80" s="369"/>
      <c r="G80" s="369"/>
      <c r="H80" s="369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Úmonín</v>
      </c>
      <c r="G82" s="36"/>
      <c r="H82" s="36"/>
      <c r="I82" s="29" t="s">
        <v>23</v>
      </c>
      <c r="J82" s="59" t="str">
        <f>IF(J14="","",J14)</f>
        <v>27. 4. 2022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E17</f>
        <v xml:space="preserve">ČR - SPÚ. pobočka Kutná  Hora </v>
      </c>
      <c r="G84" s="36"/>
      <c r="H84" s="36"/>
      <c r="I84" s="29" t="s">
        <v>32</v>
      </c>
      <c r="J84" s="32" t="str">
        <f>E23</f>
        <v>ATELIER FONTES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7" customHeight="1">
      <c r="A85" s="34"/>
      <c r="B85" s="35"/>
      <c r="C85" s="29" t="s">
        <v>30</v>
      </c>
      <c r="D85" s="36"/>
      <c r="E85" s="36"/>
      <c r="F85" s="27" t="str">
        <f>IF(E20="","",E20)</f>
        <v>Vyplň údaj</v>
      </c>
      <c r="G85" s="36"/>
      <c r="H85" s="36"/>
      <c r="I85" s="29" t="s">
        <v>36</v>
      </c>
      <c r="J85" s="32" t="str">
        <f>E26</f>
        <v>ATELIER FONTES s.r.o.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117</v>
      </c>
      <c r="D87" s="154" t="s">
        <v>58</v>
      </c>
      <c r="E87" s="154" t="s">
        <v>54</v>
      </c>
      <c r="F87" s="154" t="s">
        <v>55</v>
      </c>
      <c r="G87" s="154" t="s">
        <v>118</v>
      </c>
      <c r="H87" s="154" t="s">
        <v>119</v>
      </c>
      <c r="I87" s="154" t="s">
        <v>120</v>
      </c>
      <c r="J87" s="154" t="s">
        <v>110</v>
      </c>
      <c r="K87" s="155" t="s">
        <v>121</v>
      </c>
      <c r="L87" s="156"/>
      <c r="M87" s="68" t="s">
        <v>19</v>
      </c>
      <c r="N87" s="69" t="s">
        <v>43</v>
      </c>
      <c r="O87" s="69" t="s">
        <v>122</v>
      </c>
      <c r="P87" s="69" t="s">
        <v>123</v>
      </c>
      <c r="Q87" s="69" t="s">
        <v>124</v>
      </c>
      <c r="R87" s="69" t="s">
        <v>125</v>
      </c>
      <c r="S87" s="69" t="s">
        <v>126</v>
      </c>
      <c r="T87" s="70" t="s">
        <v>127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128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29.891421200000003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72</v>
      </c>
      <c r="AU88" s="17" t="s">
        <v>111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72</v>
      </c>
      <c r="E89" s="165" t="s">
        <v>129</v>
      </c>
      <c r="F89" s="165" t="s">
        <v>130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P90+P193</f>
        <v>0</v>
      </c>
      <c r="Q89" s="170"/>
      <c r="R89" s="171">
        <f>R90+R193</f>
        <v>29.891421200000003</v>
      </c>
      <c r="S89" s="170"/>
      <c r="T89" s="172">
        <f>T90+T193</f>
        <v>0</v>
      </c>
      <c r="AR89" s="173" t="s">
        <v>80</v>
      </c>
      <c r="AT89" s="174" t="s">
        <v>72</v>
      </c>
      <c r="AU89" s="174" t="s">
        <v>73</v>
      </c>
      <c r="AY89" s="173" t="s">
        <v>131</v>
      </c>
      <c r="BK89" s="175">
        <f>BK90+BK193</f>
        <v>0</v>
      </c>
    </row>
    <row r="90" spans="1:65" s="12" customFormat="1" ht="22.9" customHeight="1">
      <c r="B90" s="162"/>
      <c r="C90" s="163"/>
      <c r="D90" s="164" t="s">
        <v>72</v>
      </c>
      <c r="E90" s="176" t="s">
        <v>80</v>
      </c>
      <c r="F90" s="176" t="s">
        <v>132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SUM(P91:P192)</f>
        <v>0</v>
      </c>
      <c r="Q90" s="170"/>
      <c r="R90" s="171">
        <f>SUM(R91:R192)</f>
        <v>29.891421200000003</v>
      </c>
      <c r="S90" s="170"/>
      <c r="T90" s="172">
        <f>SUM(T91:T192)</f>
        <v>0</v>
      </c>
      <c r="AR90" s="173" t="s">
        <v>80</v>
      </c>
      <c r="AT90" s="174" t="s">
        <v>72</v>
      </c>
      <c r="AU90" s="174" t="s">
        <v>80</v>
      </c>
      <c r="AY90" s="173" t="s">
        <v>131</v>
      </c>
      <c r="BK90" s="175">
        <f>SUM(BK91:BK192)</f>
        <v>0</v>
      </c>
    </row>
    <row r="91" spans="1:65" s="2" customFormat="1" ht="16.5" customHeight="1">
      <c r="A91" s="34"/>
      <c r="B91" s="35"/>
      <c r="C91" s="178" t="s">
        <v>80</v>
      </c>
      <c r="D91" s="178" t="s">
        <v>133</v>
      </c>
      <c r="E91" s="179" t="s">
        <v>363</v>
      </c>
      <c r="F91" s="180" t="s">
        <v>364</v>
      </c>
      <c r="G91" s="181" t="s">
        <v>136</v>
      </c>
      <c r="H91" s="182">
        <v>15061</v>
      </c>
      <c r="I91" s="183"/>
      <c r="J91" s="184">
        <f>ROUND(I91*H91,2)</f>
        <v>0</v>
      </c>
      <c r="K91" s="180" t="s">
        <v>137</v>
      </c>
      <c r="L91" s="39"/>
      <c r="M91" s="185" t="s">
        <v>19</v>
      </c>
      <c r="N91" s="186" t="s">
        <v>44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138</v>
      </c>
      <c r="AT91" s="189" t="s">
        <v>133</v>
      </c>
      <c r="AU91" s="189" t="s">
        <v>82</v>
      </c>
      <c r="AY91" s="17" t="s">
        <v>131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80</v>
      </c>
      <c r="BK91" s="190">
        <f>ROUND(I91*H91,2)</f>
        <v>0</v>
      </c>
      <c r="BL91" s="17" t="s">
        <v>138</v>
      </c>
      <c r="BM91" s="189" t="s">
        <v>365</v>
      </c>
    </row>
    <row r="92" spans="1:65" s="2" customFormat="1" ht="11.25">
      <c r="A92" s="34"/>
      <c r="B92" s="35"/>
      <c r="C92" s="36"/>
      <c r="D92" s="191" t="s">
        <v>140</v>
      </c>
      <c r="E92" s="36"/>
      <c r="F92" s="192" t="s">
        <v>366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140</v>
      </c>
      <c r="AU92" s="17" t="s">
        <v>82</v>
      </c>
    </row>
    <row r="93" spans="1:65" s="2" customFormat="1" ht="11.25">
      <c r="A93" s="34"/>
      <c r="B93" s="35"/>
      <c r="C93" s="36"/>
      <c r="D93" s="196" t="s">
        <v>142</v>
      </c>
      <c r="E93" s="36"/>
      <c r="F93" s="197" t="s">
        <v>367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142</v>
      </c>
      <c r="AU93" s="17" t="s">
        <v>82</v>
      </c>
    </row>
    <row r="94" spans="1:65" s="2" customFormat="1" ht="48.75">
      <c r="A94" s="34"/>
      <c r="B94" s="35"/>
      <c r="C94" s="36"/>
      <c r="D94" s="191" t="s">
        <v>144</v>
      </c>
      <c r="E94" s="36"/>
      <c r="F94" s="198" t="s">
        <v>368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144</v>
      </c>
      <c r="AU94" s="17" t="s">
        <v>82</v>
      </c>
    </row>
    <row r="95" spans="1:65" s="13" customFormat="1" ht="11.25">
      <c r="B95" s="199"/>
      <c r="C95" s="200"/>
      <c r="D95" s="191" t="s">
        <v>152</v>
      </c>
      <c r="E95" s="201" t="s">
        <v>19</v>
      </c>
      <c r="F95" s="202" t="s">
        <v>369</v>
      </c>
      <c r="G95" s="200"/>
      <c r="H95" s="203">
        <v>12825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152</v>
      </c>
      <c r="AU95" s="209" t="s">
        <v>82</v>
      </c>
      <c r="AV95" s="13" t="s">
        <v>82</v>
      </c>
      <c r="AW95" s="13" t="s">
        <v>35</v>
      </c>
      <c r="AX95" s="13" t="s">
        <v>73</v>
      </c>
      <c r="AY95" s="209" t="s">
        <v>131</v>
      </c>
    </row>
    <row r="96" spans="1:65" s="13" customFormat="1" ht="11.25">
      <c r="B96" s="199"/>
      <c r="C96" s="200"/>
      <c r="D96" s="191" t="s">
        <v>152</v>
      </c>
      <c r="E96" s="201" t="s">
        <v>19</v>
      </c>
      <c r="F96" s="202" t="s">
        <v>370</v>
      </c>
      <c r="G96" s="200"/>
      <c r="H96" s="203">
        <v>2236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152</v>
      </c>
      <c r="AU96" s="209" t="s">
        <v>82</v>
      </c>
      <c r="AV96" s="13" t="s">
        <v>82</v>
      </c>
      <c r="AW96" s="13" t="s">
        <v>35</v>
      </c>
      <c r="AX96" s="13" t="s">
        <v>73</v>
      </c>
      <c r="AY96" s="209" t="s">
        <v>131</v>
      </c>
    </row>
    <row r="97" spans="1:65" s="14" customFormat="1" ht="11.25">
      <c r="B97" s="220"/>
      <c r="C97" s="221"/>
      <c r="D97" s="191" t="s">
        <v>152</v>
      </c>
      <c r="E97" s="222" t="s">
        <v>19</v>
      </c>
      <c r="F97" s="223" t="s">
        <v>184</v>
      </c>
      <c r="G97" s="221"/>
      <c r="H97" s="224">
        <v>15061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152</v>
      </c>
      <c r="AU97" s="230" t="s">
        <v>82</v>
      </c>
      <c r="AV97" s="14" t="s">
        <v>138</v>
      </c>
      <c r="AW97" s="14" t="s">
        <v>35</v>
      </c>
      <c r="AX97" s="14" t="s">
        <v>80</v>
      </c>
      <c r="AY97" s="230" t="s">
        <v>131</v>
      </c>
    </row>
    <row r="98" spans="1:65" s="2" customFormat="1" ht="16.5" customHeight="1">
      <c r="A98" s="34"/>
      <c r="B98" s="35"/>
      <c r="C98" s="178" t="s">
        <v>82</v>
      </c>
      <c r="D98" s="178" t="s">
        <v>133</v>
      </c>
      <c r="E98" s="179" t="s">
        <v>371</v>
      </c>
      <c r="F98" s="180" t="s">
        <v>372</v>
      </c>
      <c r="G98" s="181" t="s">
        <v>148</v>
      </c>
      <c r="H98" s="182">
        <v>1.7150000000000001</v>
      </c>
      <c r="I98" s="183"/>
      <c r="J98" s="184">
        <f>ROUND(I98*H98,2)</f>
        <v>0</v>
      </c>
      <c r="K98" s="180" t="s">
        <v>137</v>
      </c>
      <c r="L98" s="39"/>
      <c r="M98" s="185" t="s">
        <v>19</v>
      </c>
      <c r="N98" s="186" t="s">
        <v>44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138</v>
      </c>
      <c r="AT98" s="189" t="s">
        <v>133</v>
      </c>
      <c r="AU98" s="189" t="s">
        <v>82</v>
      </c>
      <c r="AY98" s="17" t="s">
        <v>131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80</v>
      </c>
      <c r="BK98" s="190">
        <f>ROUND(I98*H98,2)</f>
        <v>0</v>
      </c>
      <c r="BL98" s="17" t="s">
        <v>138</v>
      </c>
      <c r="BM98" s="189" t="s">
        <v>373</v>
      </c>
    </row>
    <row r="99" spans="1:65" s="2" customFormat="1" ht="11.25">
      <c r="A99" s="34"/>
      <c r="B99" s="35"/>
      <c r="C99" s="36"/>
      <c r="D99" s="191" t="s">
        <v>140</v>
      </c>
      <c r="E99" s="36"/>
      <c r="F99" s="192" t="s">
        <v>374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140</v>
      </c>
      <c r="AU99" s="17" t="s">
        <v>82</v>
      </c>
    </row>
    <row r="100" spans="1:65" s="2" customFormat="1" ht="11.25">
      <c r="A100" s="34"/>
      <c r="B100" s="35"/>
      <c r="C100" s="36"/>
      <c r="D100" s="196" t="s">
        <v>142</v>
      </c>
      <c r="E100" s="36"/>
      <c r="F100" s="197" t="s">
        <v>375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142</v>
      </c>
      <c r="AU100" s="17" t="s">
        <v>82</v>
      </c>
    </row>
    <row r="101" spans="1:65" s="2" customFormat="1" ht="19.5">
      <c r="A101" s="34"/>
      <c r="B101" s="35"/>
      <c r="C101" s="36"/>
      <c r="D101" s="191" t="s">
        <v>144</v>
      </c>
      <c r="E101" s="36"/>
      <c r="F101" s="198" t="s">
        <v>376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144</v>
      </c>
      <c r="AU101" s="17" t="s">
        <v>82</v>
      </c>
    </row>
    <row r="102" spans="1:65" s="13" customFormat="1" ht="11.25">
      <c r="B102" s="199"/>
      <c r="C102" s="200"/>
      <c r="D102" s="191" t="s">
        <v>152</v>
      </c>
      <c r="E102" s="201" t="s">
        <v>19</v>
      </c>
      <c r="F102" s="202" t="s">
        <v>377</v>
      </c>
      <c r="G102" s="200"/>
      <c r="H102" s="203">
        <v>1.7150000000000001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152</v>
      </c>
      <c r="AU102" s="209" t="s">
        <v>82</v>
      </c>
      <c r="AV102" s="13" t="s">
        <v>82</v>
      </c>
      <c r="AW102" s="13" t="s">
        <v>35</v>
      </c>
      <c r="AX102" s="13" t="s">
        <v>80</v>
      </c>
      <c r="AY102" s="209" t="s">
        <v>131</v>
      </c>
    </row>
    <row r="103" spans="1:65" s="2" customFormat="1" ht="16.5" customHeight="1">
      <c r="A103" s="34"/>
      <c r="B103" s="35"/>
      <c r="C103" s="178" t="s">
        <v>154</v>
      </c>
      <c r="D103" s="178" t="s">
        <v>133</v>
      </c>
      <c r="E103" s="179" t="s">
        <v>378</v>
      </c>
      <c r="F103" s="180" t="s">
        <v>379</v>
      </c>
      <c r="G103" s="181" t="s">
        <v>136</v>
      </c>
      <c r="H103" s="182">
        <v>2362.4</v>
      </c>
      <c r="I103" s="183"/>
      <c r="J103" s="184">
        <f>ROUND(I103*H103,2)</f>
        <v>0</v>
      </c>
      <c r="K103" s="180" t="s">
        <v>137</v>
      </c>
      <c r="L103" s="39"/>
      <c r="M103" s="185" t="s">
        <v>19</v>
      </c>
      <c r="N103" s="186" t="s">
        <v>44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138</v>
      </c>
      <c r="AT103" s="189" t="s">
        <v>133</v>
      </c>
      <c r="AU103" s="189" t="s">
        <v>82</v>
      </c>
      <c r="AY103" s="17" t="s">
        <v>131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80</v>
      </c>
      <c r="BK103" s="190">
        <f>ROUND(I103*H103,2)</f>
        <v>0</v>
      </c>
      <c r="BL103" s="17" t="s">
        <v>138</v>
      </c>
      <c r="BM103" s="189" t="s">
        <v>380</v>
      </c>
    </row>
    <row r="104" spans="1:65" s="2" customFormat="1" ht="11.25">
      <c r="A104" s="34"/>
      <c r="B104" s="35"/>
      <c r="C104" s="36"/>
      <c r="D104" s="191" t="s">
        <v>140</v>
      </c>
      <c r="E104" s="36"/>
      <c r="F104" s="192" t="s">
        <v>381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140</v>
      </c>
      <c r="AU104" s="17" t="s">
        <v>82</v>
      </c>
    </row>
    <row r="105" spans="1:65" s="2" customFormat="1" ht="11.25">
      <c r="A105" s="34"/>
      <c r="B105" s="35"/>
      <c r="C105" s="36"/>
      <c r="D105" s="196" t="s">
        <v>142</v>
      </c>
      <c r="E105" s="36"/>
      <c r="F105" s="197" t="s">
        <v>382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142</v>
      </c>
      <c r="AU105" s="17" t="s">
        <v>82</v>
      </c>
    </row>
    <row r="106" spans="1:65" s="2" customFormat="1" ht="19.5">
      <c r="A106" s="34"/>
      <c r="B106" s="35"/>
      <c r="C106" s="36"/>
      <c r="D106" s="191" t="s">
        <v>144</v>
      </c>
      <c r="E106" s="36"/>
      <c r="F106" s="198" t="s">
        <v>383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144</v>
      </c>
      <c r="AU106" s="17" t="s">
        <v>82</v>
      </c>
    </row>
    <row r="107" spans="1:65" s="13" customFormat="1" ht="11.25">
      <c r="B107" s="199"/>
      <c r="C107" s="200"/>
      <c r="D107" s="191" t="s">
        <v>152</v>
      </c>
      <c r="E107" s="201" t="s">
        <v>19</v>
      </c>
      <c r="F107" s="202" t="s">
        <v>297</v>
      </c>
      <c r="G107" s="200"/>
      <c r="H107" s="203">
        <v>636.4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152</v>
      </c>
      <c r="AU107" s="209" t="s">
        <v>82</v>
      </c>
      <c r="AV107" s="13" t="s">
        <v>82</v>
      </c>
      <c r="AW107" s="13" t="s">
        <v>35</v>
      </c>
      <c r="AX107" s="13" t="s">
        <v>73</v>
      </c>
      <c r="AY107" s="209" t="s">
        <v>131</v>
      </c>
    </row>
    <row r="108" spans="1:65" s="13" customFormat="1" ht="11.25">
      <c r="B108" s="199"/>
      <c r="C108" s="200"/>
      <c r="D108" s="191" t="s">
        <v>152</v>
      </c>
      <c r="E108" s="201" t="s">
        <v>19</v>
      </c>
      <c r="F108" s="202" t="s">
        <v>384</v>
      </c>
      <c r="G108" s="200"/>
      <c r="H108" s="203">
        <v>1726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152</v>
      </c>
      <c r="AU108" s="209" t="s">
        <v>82</v>
      </c>
      <c r="AV108" s="13" t="s">
        <v>82</v>
      </c>
      <c r="AW108" s="13" t="s">
        <v>35</v>
      </c>
      <c r="AX108" s="13" t="s">
        <v>73</v>
      </c>
      <c r="AY108" s="209" t="s">
        <v>131</v>
      </c>
    </row>
    <row r="109" spans="1:65" s="14" customFormat="1" ht="11.25">
      <c r="B109" s="220"/>
      <c r="C109" s="221"/>
      <c r="D109" s="191" t="s">
        <v>152</v>
      </c>
      <c r="E109" s="222" t="s">
        <v>19</v>
      </c>
      <c r="F109" s="223" t="s">
        <v>184</v>
      </c>
      <c r="G109" s="221"/>
      <c r="H109" s="224">
        <v>2362.4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152</v>
      </c>
      <c r="AU109" s="230" t="s">
        <v>82</v>
      </c>
      <c r="AV109" s="14" t="s">
        <v>138</v>
      </c>
      <c r="AW109" s="14" t="s">
        <v>35</v>
      </c>
      <c r="AX109" s="14" t="s">
        <v>80</v>
      </c>
      <c r="AY109" s="230" t="s">
        <v>131</v>
      </c>
    </row>
    <row r="110" spans="1:65" s="2" customFormat="1" ht="16.5" customHeight="1">
      <c r="A110" s="34"/>
      <c r="B110" s="35"/>
      <c r="C110" s="210" t="s">
        <v>138</v>
      </c>
      <c r="D110" s="210" t="s">
        <v>166</v>
      </c>
      <c r="E110" s="211" t="s">
        <v>300</v>
      </c>
      <c r="F110" s="212" t="s">
        <v>301</v>
      </c>
      <c r="G110" s="213" t="s">
        <v>302</v>
      </c>
      <c r="H110" s="214">
        <v>118.12</v>
      </c>
      <c r="I110" s="215"/>
      <c r="J110" s="216">
        <f>ROUND(I110*H110,2)</f>
        <v>0</v>
      </c>
      <c r="K110" s="212" t="s">
        <v>19</v>
      </c>
      <c r="L110" s="217"/>
      <c r="M110" s="218" t="s">
        <v>19</v>
      </c>
      <c r="N110" s="219" t="s">
        <v>44</v>
      </c>
      <c r="O110" s="64"/>
      <c r="P110" s="187">
        <f>O110*H110</f>
        <v>0</v>
      </c>
      <c r="Q110" s="187">
        <v>0.25</v>
      </c>
      <c r="R110" s="187">
        <f>Q110*H110</f>
        <v>29.53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170</v>
      </c>
      <c r="AT110" s="189" t="s">
        <v>166</v>
      </c>
      <c r="AU110" s="189" t="s">
        <v>82</v>
      </c>
      <c r="AY110" s="17" t="s">
        <v>131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80</v>
      </c>
      <c r="BK110" s="190">
        <f>ROUND(I110*H110,2)</f>
        <v>0</v>
      </c>
      <c r="BL110" s="17" t="s">
        <v>138</v>
      </c>
      <c r="BM110" s="189" t="s">
        <v>385</v>
      </c>
    </row>
    <row r="111" spans="1:65" s="2" customFormat="1" ht="11.25">
      <c r="A111" s="34"/>
      <c r="B111" s="35"/>
      <c r="C111" s="36"/>
      <c r="D111" s="191" t="s">
        <v>140</v>
      </c>
      <c r="E111" s="36"/>
      <c r="F111" s="192" t="s">
        <v>301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140</v>
      </c>
      <c r="AU111" s="17" t="s">
        <v>82</v>
      </c>
    </row>
    <row r="112" spans="1:65" s="13" customFormat="1" ht="11.25">
      <c r="B112" s="199"/>
      <c r="C112" s="200"/>
      <c r="D112" s="191" t="s">
        <v>152</v>
      </c>
      <c r="E112" s="201" t="s">
        <v>19</v>
      </c>
      <c r="F112" s="202" t="s">
        <v>386</v>
      </c>
      <c r="G112" s="200"/>
      <c r="H112" s="203">
        <v>118.12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152</v>
      </c>
      <c r="AU112" s="209" t="s">
        <v>82</v>
      </c>
      <c r="AV112" s="13" t="s">
        <v>82</v>
      </c>
      <c r="AW112" s="13" t="s">
        <v>35</v>
      </c>
      <c r="AX112" s="13" t="s">
        <v>80</v>
      </c>
      <c r="AY112" s="209" t="s">
        <v>131</v>
      </c>
    </row>
    <row r="113" spans="1:65" s="2" customFormat="1" ht="16.5" customHeight="1">
      <c r="A113" s="34"/>
      <c r="B113" s="35"/>
      <c r="C113" s="178" t="s">
        <v>165</v>
      </c>
      <c r="D113" s="178" t="s">
        <v>133</v>
      </c>
      <c r="E113" s="179" t="s">
        <v>387</v>
      </c>
      <c r="F113" s="180" t="s">
        <v>388</v>
      </c>
      <c r="G113" s="181" t="s">
        <v>177</v>
      </c>
      <c r="H113" s="182">
        <v>300</v>
      </c>
      <c r="I113" s="183"/>
      <c r="J113" s="184">
        <f>ROUND(I113*H113,2)</f>
        <v>0</v>
      </c>
      <c r="K113" s="180" t="s">
        <v>19</v>
      </c>
      <c r="L113" s="39"/>
      <c r="M113" s="185" t="s">
        <v>19</v>
      </c>
      <c r="N113" s="186" t="s">
        <v>44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138</v>
      </c>
      <c r="AT113" s="189" t="s">
        <v>133</v>
      </c>
      <c r="AU113" s="189" t="s">
        <v>82</v>
      </c>
      <c r="AY113" s="17" t="s">
        <v>131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80</v>
      </c>
      <c r="BK113" s="190">
        <f>ROUND(I113*H113,2)</f>
        <v>0</v>
      </c>
      <c r="BL113" s="17" t="s">
        <v>138</v>
      </c>
      <c r="BM113" s="189" t="s">
        <v>389</v>
      </c>
    </row>
    <row r="114" spans="1:65" s="2" customFormat="1" ht="11.25">
      <c r="A114" s="34"/>
      <c r="B114" s="35"/>
      <c r="C114" s="36"/>
      <c r="D114" s="191" t="s">
        <v>140</v>
      </c>
      <c r="E114" s="36"/>
      <c r="F114" s="192" t="s">
        <v>388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140</v>
      </c>
      <c r="AU114" s="17" t="s">
        <v>82</v>
      </c>
    </row>
    <row r="115" spans="1:65" s="2" customFormat="1" ht="19.5">
      <c r="A115" s="34"/>
      <c r="B115" s="35"/>
      <c r="C115" s="36"/>
      <c r="D115" s="191" t="s">
        <v>144</v>
      </c>
      <c r="E115" s="36"/>
      <c r="F115" s="198" t="s">
        <v>390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144</v>
      </c>
      <c r="AU115" s="17" t="s">
        <v>82</v>
      </c>
    </row>
    <row r="116" spans="1:65" s="13" customFormat="1" ht="11.25">
      <c r="B116" s="199"/>
      <c r="C116" s="200"/>
      <c r="D116" s="191" t="s">
        <v>152</v>
      </c>
      <c r="E116" s="201" t="s">
        <v>19</v>
      </c>
      <c r="F116" s="202" t="s">
        <v>391</v>
      </c>
      <c r="G116" s="200"/>
      <c r="H116" s="203">
        <v>300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152</v>
      </c>
      <c r="AU116" s="209" t="s">
        <v>82</v>
      </c>
      <c r="AV116" s="13" t="s">
        <v>82</v>
      </c>
      <c r="AW116" s="13" t="s">
        <v>35</v>
      </c>
      <c r="AX116" s="13" t="s">
        <v>80</v>
      </c>
      <c r="AY116" s="209" t="s">
        <v>131</v>
      </c>
    </row>
    <row r="117" spans="1:65" s="2" customFormat="1" ht="16.5" customHeight="1">
      <c r="A117" s="34"/>
      <c r="B117" s="35"/>
      <c r="C117" s="178" t="s">
        <v>174</v>
      </c>
      <c r="D117" s="178" t="s">
        <v>133</v>
      </c>
      <c r="E117" s="179" t="s">
        <v>392</v>
      </c>
      <c r="F117" s="180" t="s">
        <v>393</v>
      </c>
      <c r="G117" s="181" t="s">
        <v>308</v>
      </c>
      <c r="H117" s="182">
        <v>18060</v>
      </c>
      <c r="I117" s="183"/>
      <c r="J117" s="184">
        <f>ROUND(I117*H117,2)</f>
        <v>0</v>
      </c>
      <c r="K117" s="180" t="s">
        <v>19</v>
      </c>
      <c r="L117" s="39"/>
      <c r="M117" s="185" t="s">
        <v>19</v>
      </c>
      <c r="N117" s="186" t="s">
        <v>44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138</v>
      </c>
      <c r="AT117" s="189" t="s">
        <v>133</v>
      </c>
      <c r="AU117" s="189" t="s">
        <v>82</v>
      </c>
      <c r="AY117" s="17" t="s">
        <v>131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80</v>
      </c>
      <c r="BK117" s="190">
        <f>ROUND(I117*H117,2)</f>
        <v>0</v>
      </c>
      <c r="BL117" s="17" t="s">
        <v>138</v>
      </c>
      <c r="BM117" s="189" t="s">
        <v>394</v>
      </c>
    </row>
    <row r="118" spans="1:65" s="2" customFormat="1" ht="11.25">
      <c r="A118" s="34"/>
      <c r="B118" s="35"/>
      <c r="C118" s="36"/>
      <c r="D118" s="191" t="s">
        <v>140</v>
      </c>
      <c r="E118" s="36"/>
      <c r="F118" s="192" t="s">
        <v>393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140</v>
      </c>
      <c r="AU118" s="17" t="s">
        <v>82</v>
      </c>
    </row>
    <row r="119" spans="1:65" s="2" customFormat="1" ht="19.5">
      <c r="A119" s="34"/>
      <c r="B119" s="35"/>
      <c r="C119" s="36"/>
      <c r="D119" s="191" t="s">
        <v>144</v>
      </c>
      <c r="E119" s="36"/>
      <c r="F119" s="198" t="s">
        <v>395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144</v>
      </c>
      <c r="AU119" s="17" t="s">
        <v>82</v>
      </c>
    </row>
    <row r="120" spans="1:65" s="13" customFormat="1" ht="11.25">
      <c r="B120" s="199"/>
      <c r="C120" s="200"/>
      <c r="D120" s="191" t="s">
        <v>152</v>
      </c>
      <c r="E120" s="201" t="s">
        <v>19</v>
      </c>
      <c r="F120" s="202" t="s">
        <v>396</v>
      </c>
      <c r="G120" s="200"/>
      <c r="H120" s="203">
        <v>18060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152</v>
      </c>
      <c r="AU120" s="209" t="s">
        <v>82</v>
      </c>
      <c r="AV120" s="13" t="s">
        <v>82</v>
      </c>
      <c r="AW120" s="13" t="s">
        <v>35</v>
      </c>
      <c r="AX120" s="13" t="s">
        <v>80</v>
      </c>
      <c r="AY120" s="209" t="s">
        <v>131</v>
      </c>
    </row>
    <row r="121" spans="1:65" s="2" customFormat="1" ht="21.75" customHeight="1">
      <c r="A121" s="34"/>
      <c r="B121" s="35"/>
      <c r="C121" s="178" t="s">
        <v>185</v>
      </c>
      <c r="D121" s="178" t="s">
        <v>133</v>
      </c>
      <c r="E121" s="179" t="s">
        <v>397</v>
      </c>
      <c r="F121" s="180" t="s">
        <v>398</v>
      </c>
      <c r="G121" s="181" t="s">
        <v>136</v>
      </c>
      <c r="H121" s="182">
        <v>40</v>
      </c>
      <c r="I121" s="183"/>
      <c r="J121" s="184">
        <f>ROUND(I121*H121,2)</f>
        <v>0</v>
      </c>
      <c r="K121" s="180" t="s">
        <v>137</v>
      </c>
      <c r="L121" s="39"/>
      <c r="M121" s="185" t="s">
        <v>19</v>
      </c>
      <c r="N121" s="186" t="s">
        <v>44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138</v>
      </c>
      <c r="AT121" s="189" t="s">
        <v>133</v>
      </c>
      <c r="AU121" s="189" t="s">
        <v>82</v>
      </c>
      <c r="AY121" s="17" t="s">
        <v>131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7" t="s">
        <v>80</v>
      </c>
      <c r="BK121" s="190">
        <f>ROUND(I121*H121,2)</f>
        <v>0</v>
      </c>
      <c r="BL121" s="17" t="s">
        <v>138</v>
      </c>
      <c r="BM121" s="189" t="s">
        <v>399</v>
      </c>
    </row>
    <row r="122" spans="1:65" s="2" customFormat="1" ht="11.25">
      <c r="A122" s="34"/>
      <c r="B122" s="35"/>
      <c r="C122" s="36"/>
      <c r="D122" s="191" t="s">
        <v>140</v>
      </c>
      <c r="E122" s="36"/>
      <c r="F122" s="192" t="s">
        <v>400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140</v>
      </c>
      <c r="AU122" s="17" t="s">
        <v>82</v>
      </c>
    </row>
    <row r="123" spans="1:65" s="2" customFormat="1" ht="11.25">
      <c r="A123" s="34"/>
      <c r="B123" s="35"/>
      <c r="C123" s="36"/>
      <c r="D123" s="196" t="s">
        <v>142</v>
      </c>
      <c r="E123" s="36"/>
      <c r="F123" s="197" t="s">
        <v>401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142</v>
      </c>
      <c r="AU123" s="17" t="s">
        <v>82</v>
      </c>
    </row>
    <row r="124" spans="1:65" s="2" customFormat="1" ht="19.5">
      <c r="A124" s="34"/>
      <c r="B124" s="35"/>
      <c r="C124" s="36"/>
      <c r="D124" s="191" t="s">
        <v>144</v>
      </c>
      <c r="E124" s="36"/>
      <c r="F124" s="198" t="s">
        <v>402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144</v>
      </c>
      <c r="AU124" s="17" t="s">
        <v>82</v>
      </c>
    </row>
    <row r="125" spans="1:65" s="13" customFormat="1" ht="11.25">
      <c r="B125" s="199"/>
      <c r="C125" s="200"/>
      <c r="D125" s="191" t="s">
        <v>152</v>
      </c>
      <c r="E125" s="201" t="s">
        <v>19</v>
      </c>
      <c r="F125" s="202" t="s">
        <v>403</v>
      </c>
      <c r="G125" s="200"/>
      <c r="H125" s="203">
        <v>40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152</v>
      </c>
      <c r="AU125" s="209" t="s">
        <v>82</v>
      </c>
      <c r="AV125" s="13" t="s">
        <v>82</v>
      </c>
      <c r="AW125" s="13" t="s">
        <v>35</v>
      </c>
      <c r="AX125" s="13" t="s">
        <v>80</v>
      </c>
      <c r="AY125" s="209" t="s">
        <v>131</v>
      </c>
    </row>
    <row r="126" spans="1:65" s="2" customFormat="1" ht="16.5" customHeight="1">
      <c r="A126" s="34"/>
      <c r="B126" s="35"/>
      <c r="C126" s="178" t="s">
        <v>170</v>
      </c>
      <c r="D126" s="178" t="s">
        <v>133</v>
      </c>
      <c r="E126" s="179" t="s">
        <v>404</v>
      </c>
      <c r="F126" s="180" t="s">
        <v>405</v>
      </c>
      <c r="G126" s="181" t="s">
        <v>302</v>
      </c>
      <c r="H126" s="182">
        <v>243.95</v>
      </c>
      <c r="I126" s="183"/>
      <c r="J126" s="184">
        <f>ROUND(I126*H126,2)</f>
        <v>0</v>
      </c>
      <c r="K126" s="180" t="s">
        <v>137</v>
      </c>
      <c r="L126" s="39"/>
      <c r="M126" s="185" t="s">
        <v>19</v>
      </c>
      <c r="N126" s="186" t="s">
        <v>44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138</v>
      </c>
      <c r="AT126" s="189" t="s">
        <v>133</v>
      </c>
      <c r="AU126" s="189" t="s">
        <v>82</v>
      </c>
      <c r="AY126" s="17" t="s">
        <v>131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80</v>
      </c>
      <c r="BK126" s="190">
        <f>ROUND(I126*H126,2)</f>
        <v>0</v>
      </c>
      <c r="BL126" s="17" t="s">
        <v>138</v>
      </c>
      <c r="BM126" s="189" t="s">
        <v>406</v>
      </c>
    </row>
    <row r="127" spans="1:65" s="2" customFormat="1" ht="11.25">
      <c r="A127" s="34"/>
      <c r="B127" s="35"/>
      <c r="C127" s="36"/>
      <c r="D127" s="191" t="s">
        <v>140</v>
      </c>
      <c r="E127" s="36"/>
      <c r="F127" s="192" t="s">
        <v>407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140</v>
      </c>
      <c r="AU127" s="17" t="s">
        <v>82</v>
      </c>
    </row>
    <row r="128" spans="1:65" s="2" customFormat="1" ht="11.25">
      <c r="A128" s="34"/>
      <c r="B128" s="35"/>
      <c r="C128" s="36"/>
      <c r="D128" s="196" t="s">
        <v>142</v>
      </c>
      <c r="E128" s="36"/>
      <c r="F128" s="197" t="s">
        <v>408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142</v>
      </c>
      <c r="AU128" s="17" t="s">
        <v>82</v>
      </c>
    </row>
    <row r="129" spans="1:65" s="2" customFormat="1" ht="19.5">
      <c r="A129" s="34"/>
      <c r="B129" s="35"/>
      <c r="C129" s="36"/>
      <c r="D129" s="191" t="s">
        <v>144</v>
      </c>
      <c r="E129" s="36"/>
      <c r="F129" s="198" t="s">
        <v>409</v>
      </c>
      <c r="G129" s="36"/>
      <c r="H129" s="36"/>
      <c r="I129" s="193"/>
      <c r="J129" s="36"/>
      <c r="K129" s="36"/>
      <c r="L129" s="39"/>
      <c r="M129" s="194"/>
      <c r="N129" s="19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144</v>
      </c>
      <c r="AU129" s="17" t="s">
        <v>82</v>
      </c>
    </row>
    <row r="130" spans="1:65" s="13" customFormat="1" ht="11.25">
      <c r="B130" s="199"/>
      <c r="C130" s="200"/>
      <c r="D130" s="191" t="s">
        <v>152</v>
      </c>
      <c r="E130" s="201" t="s">
        <v>19</v>
      </c>
      <c r="F130" s="202" t="s">
        <v>410</v>
      </c>
      <c r="G130" s="200"/>
      <c r="H130" s="203">
        <v>167.2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152</v>
      </c>
      <c r="AU130" s="209" t="s">
        <v>82</v>
      </c>
      <c r="AV130" s="13" t="s">
        <v>82</v>
      </c>
      <c r="AW130" s="13" t="s">
        <v>35</v>
      </c>
      <c r="AX130" s="13" t="s">
        <v>73</v>
      </c>
      <c r="AY130" s="209" t="s">
        <v>131</v>
      </c>
    </row>
    <row r="131" spans="1:65" s="13" customFormat="1" ht="11.25">
      <c r="B131" s="199"/>
      <c r="C131" s="200"/>
      <c r="D131" s="191" t="s">
        <v>152</v>
      </c>
      <c r="E131" s="201" t="s">
        <v>19</v>
      </c>
      <c r="F131" s="202" t="s">
        <v>411</v>
      </c>
      <c r="G131" s="200"/>
      <c r="H131" s="203">
        <v>70.5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152</v>
      </c>
      <c r="AU131" s="209" t="s">
        <v>82</v>
      </c>
      <c r="AV131" s="13" t="s">
        <v>82</v>
      </c>
      <c r="AW131" s="13" t="s">
        <v>35</v>
      </c>
      <c r="AX131" s="13" t="s">
        <v>73</v>
      </c>
      <c r="AY131" s="209" t="s">
        <v>131</v>
      </c>
    </row>
    <row r="132" spans="1:65" s="13" customFormat="1" ht="11.25">
      <c r="B132" s="199"/>
      <c r="C132" s="200"/>
      <c r="D132" s="191" t="s">
        <v>152</v>
      </c>
      <c r="E132" s="201" t="s">
        <v>19</v>
      </c>
      <c r="F132" s="202" t="s">
        <v>412</v>
      </c>
      <c r="G132" s="200"/>
      <c r="H132" s="203">
        <v>6.25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152</v>
      </c>
      <c r="AU132" s="209" t="s">
        <v>82</v>
      </c>
      <c r="AV132" s="13" t="s">
        <v>82</v>
      </c>
      <c r="AW132" s="13" t="s">
        <v>35</v>
      </c>
      <c r="AX132" s="13" t="s">
        <v>73</v>
      </c>
      <c r="AY132" s="209" t="s">
        <v>131</v>
      </c>
    </row>
    <row r="133" spans="1:65" s="14" customFormat="1" ht="11.25">
      <c r="B133" s="220"/>
      <c r="C133" s="221"/>
      <c r="D133" s="191" t="s">
        <v>152</v>
      </c>
      <c r="E133" s="222" t="s">
        <v>19</v>
      </c>
      <c r="F133" s="223" t="s">
        <v>184</v>
      </c>
      <c r="G133" s="221"/>
      <c r="H133" s="224">
        <v>243.95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152</v>
      </c>
      <c r="AU133" s="230" t="s">
        <v>82</v>
      </c>
      <c r="AV133" s="14" t="s">
        <v>138</v>
      </c>
      <c r="AW133" s="14" t="s">
        <v>35</v>
      </c>
      <c r="AX133" s="14" t="s">
        <v>80</v>
      </c>
      <c r="AY133" s="230" t="s">
        <v>131</v>
      </c>
    </row>
    <row r="134" spans="1:65" s="2" customFormat="1" ht="16.5" customHeight="1">
      <c r="A134" s="34"/>
      <c r="B134" s="35"/>
      <c r="C134" s="178" t="s">
        <v>203</v>
      </c>
      <c r="D134" s="178" t="s">
        <v>133</v>
      </c>
      <c r="E134" s="179" t="s">
        <v>413</v>
      </c>
      <c r="F134" s="180" t="s">
        <v>414</v>
      </c>
      <c r="G134" s="181" t="s">
        <v>302</v>
      </c>
      <c r="H134" s="182">
        <v>243.95</v>
      </c>
      <c r="I134" s="183"/>
      <c r="J134" s="184">
        <f>ROUND(I134*H134,2)</f>
        <v>0</v>
      </c>
      <c r="K134" s="180" t="s">
        <v>137</v>
      </c>
      <c r="L134" s="39"/>
      <c r="M134" s="185" t="s">
        <v>19</v>
      </c>
      <c r="N134" s="186" t="s">
        <v>44</v>
      </c>
      <c r="O134" s="64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138</v>
      </c>
      <c r="AT134" s="189" t="s">
        <v>133</v>
      </c>
      <c r="AU134" s="189" t="s">
        <v>82</v>
      </c>
      <c r="AY134" s="17" t="s">
        <v>131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80</v>
      </c>
      <c r="BK134" s="190">
        <f>ROUND(I134*H134,2)</f>
        <v>0</v>
      </c>
      <c r="BL134" s="17" t="s">
        <v>138</v>
      </c>
      <c r="BM134" s="189" t="s">
        <v>415</v>
      </c>
    </row>
    <row r="135" spans="1:65" s="2" customFormat="1" ht="11.25">
      <c r="A135" s="34"/>
      <c r="B135" s="35"/>
      <c r="C135" s="36"/>
      <c r="D135" s="191" t="s">
        <v>140</v>
      </c>
      <c r="E135" s="36"/>
      <c r="F135" s="192" t="s">
        <v>416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140</v>
      </c>
      <c r="AU135" s="17" t="s">
        <v>82</v>
      </c>
    </row>
    <row r="136" spans="1:65" s="2" customFormat="1" ht="11.25">
      <c r="A136" s="34"/>
      <c r="B136" s="35"/>
      <c r="C136" s="36"/>
      <c r="D136" s="196" t="s">
        <v>142</v>
      </c>
      <c r="E136" s="36"/>
      <c r="F136" s="197" t="s">
        <v>417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142</v>
      </c>
      <c r="AU136" s="17" t="s">
        <v>82</v>
      </c>
    </row>
    <row r="137" spans="1:65" s="2" customFormat="1" ht="16.5" customHeight="1">
      <c r="A137" s="34"/>
      <c r="B137" s="35"/>
      <c r="C137" s="178" t="s">
        <v>211</v>
      </c>
      <c r="D137" s="178" t="s">
        <v>133</v>
      </c>
      <c r="E137" s="179" t="s">
        <v>418</v>
      </c>
      <c r="F137" s="180" t="s">
        <v>419</v>
      </c>
      <c r="G137" s="181" t="s">
        <v>302</v>
      </c>
      <c r="H137" s="182">
        <v>243.95</v>
      </c>
      <c r="I137" s="183"/>
      <c r="J137" s="184">
        <f>ROUND(I137*H137,2)</f>
        <v>0</v>
      </c>
      <c r="K137" s="180" t="s">
        <v>137</v>
      </c>
      <c r="L137" s="39"/>
      <c r="M137" s="185" t="s">
        <v>19</v>
      </c>
      <c r="N137" s="186" t="s">
        <v>44</v>
      </c>
      <c r="O137" s="64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138</v>
      </c>
      <c r="AT137" s="189" t="s">
        <v>133</v>
      </c>
      <c r="AU137" s="189" t="s">
        <v>82</v>
      </c>
      <c r="AY137" s="17" t="s">
        <v>131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80</v>
      </c>
      <c r="BK137" s="190">
        <f>ROUND(I137*H137,2)</f>
        <v>0</v>
      </c>
      <c r="BL137" s="17" t="s">
        <v>138</v>
      </c>
      <c r="BM137" s="189" t="s">
        <v>420</v>
      </c>
    </row>
    <row r="138" spans="1:65" s="2" customFormat="1" ht="11.25">
      <c r="A138" s="34"/>
      <c r="B138" s="35"/>
      <c r="C138" s="36"/>
      <c r="D138" s="191" t="s">
        <v>140</v>
      </c>
      <c r="E138" s="36"/>
      <c r="F138" s="192" t="s">
        <v>421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140</v>
      </c>
      <c r="AU138" s="17" t="s">
        <v>82</v>
      </c>
    </row>
    <row r="139" spans="1:65" s="2" customFormat="1" ht="11.25">
      <c r="A139" s="34"/>
      <c r="B139" s="35"/>
      <c r="C139" s="36"/>
      <c r="D139" s="196" t="s">
        <v>142</v>
      </c>
      <c r="E139" s="36"/>
      <c r="F139" s="197" t="s">
        <v>422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142</v>
      </c>
      <c r="AU139" s="17" t="s">
        <v>82</v>
      </c>
    </row>
    <row r="140" spans="1:65" s="2" customFormat="1" ht="19.5">
      <c r="A140" s="34"/>
      <c r="B140" s="35"/>
      <c r="C140" s="36"/>
      <c r="D140" s="191" t="s">
        <v>144</v>
      </c>
      <c r="E140" s="36"/>
      <c r="F140" s="198" t="s">
        <v>423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144</v>
      </c>
      <c r="AU140" s="17" t="s">
        <v>82</v>
      </c>
    </row>
    <row r="141" spans="1:65" s="13" customFormat="1" ht="11.25">
      <c r="B141" s="199"/>
      <c r="C141" s="200"/>
      <c r="D141" s="191" t="s">
        <v>152</v>
      </c>
      <c r="E141" s="201" t="s">
        <v>19</v>
      </c>
      <c r="F141" s="202" t="s">
        <v>424</v>
      </c>
      <c r="G141" s="200"/>
      <c r="H141" s="203">
        <v>243.95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152</v>
      </c>
      <c r="AU141" s="209" t="s">
        <v>82</v>
      </c>
      <c r="AV141" s="13" t="s">
        <v>82</v>
      </c>
      <c r="AW141" s="13" t="s">
        <v>35</v>
      </c>
      <c r="AX141" s="13" t="s">
        <v>80</v>
      </c>
      <c r="AY141" s="209" t="s">
        <v>131</v>
      </c>
    </row>
    <row r="142" spans="1:65" s="2" customFormat="1" ht="21.75" customHeight="1">
      <c r="A142" s="34"/>
      <c r="B142" s="35"/>
      <c r="C142" s="178" t="s">
        <v>218</v>
      </c>
      <c r="D142" s="178" t="s">
        <v>133</v>
      </c>
      <c r="E142" s="179" t="s">
        <v>175</v>
      </c>
      <c r="F142" s="180" t="s">
        <v>176</v>
      </c>
      <c r="G142" s="181" t="s">
        <v>177</v>
      </c>
      <c r="H142" s="182">
        <v>154</v>
      </c>
      <c r="I142" s="183"/>
      <c r="J142" s="184">
        <f>ROUND(I142*H142,2)</f>
        <v>0</v>
      </c>
      <c r="K142" s="180" t="s">
        <v>137</v>
      </c>
      <c r="L142" s="39"/>
      <c r="M142" s="185" t="s">
        <v>19</v>
      </c>
      <c r="N142" s="186" t="s">
        <v>44</v>
      </c>
      <c r="O142" s="64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138</v>
      </c>
      <c r="AT142" s="189" t="s">
        <v>133</v>
      </c>
      <c r="AU142" s="189" t="s">
        <v>82</v>
      </c>
      <c r="AY142" s="17" t="s">
        <v>131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80</v>
      </c>
      <c r="BK142" s="190">
        <f>ROUND(I142*H142,2)</f>
        <v>0</v>
      </c>
      <c r="BL142" s="17" t="s">
        <v>138</v>
      </c>
      <c r="BM142" s="189" t="s">
        <v>425</v>
      </c>
    </row>
    <row r="143" spans="1:65" s="2" customFormat="1" ht="19.5">
      <c r="A143" s="34"/>
      <c r="B143" s="35"/>
      <c r="C143" s="36"/>
      <c r="D143" s="191" t="s">
        <v>140</v>
      </c>
      <c r="E143" s="36"/>
      <c r="F143" s="192" t="s">
        <v>179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140</v>
      </c>
      <c r="AU143" s="17" t="s">
        <v>82</v>
      </c>
    </row>
    <row r="144" spans="1:65" s="2" customFormat="1" ht="11.25">
      <c r="A144" s="34"/>
      <c r="B144" s="35"/>
      <c r="C144" s="36"/>
      <c r="D144" s="196" t="s">
        <v>142</v>
      </c>
      <c r="E144" s="36"/>
      <c r="F144" s="197" t="s">
        <v>180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142</v>
      </c>
      <c r="AU144" s="17" t="s">
        <v>82</v>
      </c>
    </row>
    <row r="145" spans="1:65" s="2" customFormat="1" ht="19.5">
      <c r="A145" s="34"/>
      <c r="B145" s="35"/>
      <c r="C145" s="36"/>
      <c r="D145" s="191" t="s">
        <v>144</v>
      </c>
      <c r="E145" s="36"/>
      <c r="F145" s="198" t="s">
        <v>426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144</v>
      </c>
      <c r="AU145" s="17" t="s">
        <v>82</v>
      </c>
    </row>
    <row r="146" spans="1:65" s="2" customFormat="1" ht="16.5" customHeight="1">
      <c r="A146" s="34"/>
      <c r="B146" s="35"/>
      <c r="C146" s="178" t="s">
        <v>231</v>
      </c>
      <c r="D146" s="178" t="s">
        <v>133</v>
      </c>
      <c r="E146" s="179" t="s">
        <v>186</v>
      </c>
      <c r="F146" s="180" t="s">
        <v>187</v>
      </c>
      <c r="G146" s="181" t="s">
        <v>177</v>
      </c>
      <c r="H146" s="182">
        <v>83</v>
      </c>
      <c r="I146" s="183"/>
      <c r="J146" s="184">
        <f>ROUND(I146*H146,2)</f>
        <v>0</v>
      </c>
      <c r="K146" s="180" t="s">
        <v>137</v>
      </c>
      <c r="L146" s="39"/>
      <c r="M146" s="185" t="s">
        <v>19</v>
      </c>
      <c r="N146" s="186" t="s">
        <v>44</v>
      </c>
      <c r="O146" s="64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138</v>
      </c>
      <c r="AT146" s="189" t="s">
        <v>133</v>
      </c>
      <c r="AU146" s="189" t="s">
        <v>82</v>
      </c>
      <c r="AY146" s="17" t="s">
        <v>131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80</v>
      </c>
      <c r="BK146" s="190">
        <f>ROUND(I146*H146,2)</f>
        <v>0</v>
      </c>
      <c r="BL146" s="17" t="s">
        <v>138</v>
      </c>
      <c r="BM146" s="189" t="s">
        <v>427</v>
      </c>
    </row>
    <row r="147" spans="1:65" s="2" customFormat="1" ht="11.25">
      <c r="A147" s="34"/>
      <c r="B147" s="35"/>
      <c r="C147" s="36"/>
      <c r="D147" s="191" t="s">
        <v>140</v>
      </c>
      <c r="E147" s="36"/>
      <c r="F147" s="192" t="s">
        <v>189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140</v>
      </c>
      <c r="AU147" s="17" t="s">
        <v>82</v>
      </c>
    </row>
    <row r="148" spans="1:65" s="2" customFormat="1" ht="11.25">
      <c r="A148" s="34"/>
      <c r="B148" s="35"/>
      <c r="C148" s="36"/>
      <c r="D148" s="196" t="s">
        <v>142</v>
      </c>
      <c r="E148" s="36"/>
      <c r="F148" s="197" t="s">
        <v>190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142</v>
      </c>
      <c r="AU148" s="17" t="s">
        <v>82</v>
      </c>
    </row>
    <row r="149" spans="1:65" s="2" customFormat="1" ht="19.5">
      <c r="A149" s="34"/>
      <c r="B149" s="35"/>
      <c r="C149" s="36"/>
      <c r="D149" s="191" t="s">
        <v>144</v>
      </c>
      <c r="E149" s="36"/>
      <c r="F149" s="198" t="s">
        <v>428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144</v>
      </c>
      <c r="AU149" s="17" t="s">
        <v>82</v>
      </c>
    </row>
    <row r="150" spans="1:65" s="13" customFormat="1" ht="11.25">
      <c r="B150" s="199"/>
      <c r="C150" s="200"/>
      <c r="D150" s="191" t="s">
        <v>152</v>
      </c>
      <c r="E150" s="201" t="s">
        <v>19</v>
      </c>
      <c r="F150" s="202" t="s">
        <v>429</v>
      </c>
      <c r="G150" s="200"/>
      <c r="H150" s="203">
        <v>83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152</v>
      </c>
      <c r="AU150" s="209" t="s">
        <v>82</v>
      </c>
      <c r="AV150" s="13" t="s">
        <v>82</v>
      </c>
      <c r="AW150" s="13" t="s">
        <v>35</v>
      </c>
      <c r="AX150" s="13" t="s">
        <v>80</v>
      </c>
      <c r="AY150" s="209" t="s">
        <v>131</v>
      </c>
    </row>
    <row r="151" spans="1:65" s="2" customFormat="1" ht="16.5" customHeight="1">
      <c r="A151" s="34"/>
      <c r="B151" s="35"/>
      <c r="C151" s="210" t="s">
        <v>238</v>
      </c>
      <c r="D151" s="210" t="s">
        <v>166</v>
      </c>
      <c r="E151" s="211" t="s">
        <v>192</v>
      </c>
      <c r="F151" s="212" t="s">
        <v>193</v>
      </c>
      <c r="G151" s="213" t="s">
        <v>177</v>
      </c>
      <c r="H151" s="214">
        <v>75</v>
      </c>
      <c r="I151" s="215"/>
      <c r="J151" s="216">
        <f>ROUND(I151*H151,2)</f>
        <v>0</v>
      </c>
      <c r="K151" s="212" t="s">
        <v>19</v>
      </c>
      <c r="L151" s="217"/>
      <c r="M151" s="218" t="s">
        <v>19</v>
      </c>
      <c r="N151" s="219" t="s">
        <v>44</v>
      </c>
      <c r="O151" s="64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170</v>
      </c>
      <c r="AT151" s="189" t="s">
        <v>166</v>
      </c>
      <c r="AU151" s="189" t="s">
        <v>82</v>
      </c>
      <c r="AY151" s="17" t="s">
        <v>131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80</v>
      </c>
      <c r="BK151" s="190">
        <f>ROUND(I151*H151,2)</f>
        <v>0</v>
      </c>
      <c r="BL151" s="17" t="s">
        <v>138</v>
      </c>
      <c r="BM151" s="189" t="s">
        <v>430</v>
      </c>
    </row>
    <row r="152" spans="1:65" s="2" customFormat="1" ht="11.25">
      <c r="A152" s="34"/>
      <c r="B152" s="35"/>
      <c r="C152" s="36"/>
      <c r="D152" s="191" t="s">
        <v>140</v>
      </c>
      <c r="E152" s="36"/>
      <c r="F152" s="192" t="s">
        <v>193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140</v>
      </c>
      <c r="AU152" s="17" t="s">
        <v>82</v>
      </c>
    </row>
    <row r="153" spans="1:65" s="13" customFormat="1" ht="11.25">
      <c r="B153" s="199"/>
      <c r="C153" s="200"/>
      <c r="D153" s="191" t="s">
        <v>152</v>
      </c>
      <c r="E153" s="201" t="s">
        <v>19</v>
      </c>
      <c r="F153" s="202" t="s">
        <v>431</v>
      </c>
      <c r="G153" s="200"/>
      <c r="H153" s="203">
        <v>75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152</v>
      </c>
      <c r="AU153" s="209" t="s">
        <v>82</v>
      </c>
      <c r="AV153" s="13" t="s">
        <v>82</v>
      </c>
      <c r="AW153" s="13" t="s">
        <v>35</v>
      </c>
      <c r="AX153" s="13" t="s">
        <v>80</v>
      </c>
      <c r="AY153" s="209" t="s">
        <v>131</v>
      </c>
    </row>
    <row r="154" spans="1:65" s="2" customFormat="1" ht="16.5" customHeight="1">
      <c r="A154" s="34"/>
      <c r="B154" s="35"/>
      <c r="C154" s="210" t="s">
        <v>244</v>
      </c>
      <c r="D154" s="210" t="s">
        <v>166</v>
      </c>
      <c r="E154" s="211" t="s">
        <v>432</v>
      </c>
      <c r="F154" s="212" t="s">
        <v>433</v>
      </c>
      <c r="G154" s="213" t="s">
        <v>177</v>
      </c>
      <c r="H154" s="214">
        <v>8</v>
      </c>
      <c r="I154" s="215"/>
      <c r="J154" s="216">
        <f>ROUND(I154*H154,2)</f>
        <v>0</v>
      </c>
      <c r="K154" s="212" t="s">
        <v>19</v>
      </c>
      <c r="L154" s="217"/>
      <c r="M154" s="218" t="s">
        <v>19</v>
      </c>
      <c r="N154" s="219" t="s">
        <v>44</v>
      </c>
      <c r="O154" s="64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170</v>
      </c>
      <c r="AT154" s="189" t="s">
        <v>166</v>
      </c>
      <c r="AU154" s="189" t="s">
        <v>82</v>
      </c>
      <c r="AY154" s="17" t="s">
        <v>131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80</v>
      </c>
      <c r="BK154" s="190">
        <f>ROUND(I154*H154,2)</f>
        <v>0</v>
      </c>
      <c r="BL154" s="17" t="s">
        <v>138</v>
      </c>
      <c r="BM154" s="189" t="s">
        <v>434</v>
      </c>
    </row>
    <row r="155" spans="1:65" s="2" customFormat="1" ht="11.25">
      <c r="A155" s="34"/>
      <c r="B155" s="35"/>
      <c r="C155" s="36"/>
      <c r="D155" s="191" t="s">
        <v>140</v>
      </c>
      <c r="E155" s="36"/>
      <c r="F155" s="192" t="s">
        <v>433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140</v>
      </c>
      <c r="AU155" s="17" t="s">
        <v>82</v>
      </c>
    </row>
    <row r="156" spans="1:65" s="13" customFormat="1" ht="11.25">
      <c r="B156" s="199"/>
      <c r="C156" s="200"/>
      <c r="D156" s="191" t="s">
        <v>152</v>
      </c>
      <c r="E156" s="201" t="s">
        <v>19</v>
      </c>
      <c r="F156" s="202" t="s">
        <v>435</v>
      </c>
      <c r="G156" s="200"/>
      <c r="H156" s="203">
        <v>8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152</v>
      </c>
      <c r="AU156" s="209" t="s">
        <v>82</v>
      </c>
      <c r="AV156" s="13" t="s">
        <v>82</v>
      </c>
      <c r="AW156" s="13" t="s">
        <v>35</v>
      </c>
      <c r="AX156" s="13" t="s">
        <v>80</v>
      </c>
      <c r="AY156" s="209" t="s">
        <v>131</v>
      </c>
    </row>
    <row r="157" spans="1:65" s="2" customFormat="1" ht="16.5" customHeight="1">
      <c r="A157" s="34"/>
      <c r="B157" s="35"/>
      <c r="C157" s="178" t="s">
        <v>8</v>
      </c>
      <c r="D157" s="178" t="s">
        <v>133</v>
      </c>
      <c r="E157" s="179" t="s">
        <v>212</v>
      </c>
      <c r="F157" s="180" t="s">
        <v>213</v>
      </c>
      <c r="G157" s="181" t="s">
        <v>177</v>
      </c>
      <c r="H157" s="182">
        <v>71</v>
      </c>
      <c r="I157" s="183"/>
      <c r="J157" s="184">
        <f>ROUND(I157*H157,2)</f>
        <v>0</v>
      </c>
      <c r="K157" s="180" t="s">
        <v>137</v>
      </c>
      <c r="L157" s="39"/>
      <c r="M157" s="185" t="s">
        <v>19</v>
      </c>
      <c r="N157" s="186" t="s">
        <v>44</v>
      </c>
      <c r="O157" s="64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138</v>
      </c>
      <c r="AT157" s="189" t="s">
        <v>133</v>
      </c>
      <c r="AU157" s="189" t="s">
        <v>82</v>
      </c>
      <c r="AY157" s="17" t="s">
        <v>131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80</v>
      </c>
      <c r="BK157" s="190">
        <f>ROUND(I157*H157,2)</f>
        <v>0</v>
      </c>
      <c r="BL157" s="17" t="s">
        <v>138</v>
      </c>
      <c r="BM157" s="189" t="s">
        <v>436</v>
      </c>
    </row>
    <row r="158" spans="1:65" s="2" customFormat="1" ht="11.25">
      <c r="A158" s="34"/>
      <c r="B158" s="35"/>
      <c r="C158" s="36"/>
      <c r="D158" s="191" t="s">
        <v>140</v>
      </c>
      <c r="E158" s="36"/>
      <c r="F158" s="192" t="s">
        <v>215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140</v>
      </c>
      <c r="AU158" s="17" t="s">
        <v>82</v>
      </c>
    </row>
    <row r="159" spans="1:65" s="2" customFormat="1" ht="11.25">
      <c r="A159" s="34"/>
      <c r="B159" s="35"/>
      <c r="C159" s="36"/>
      <c r="D159" s="196" t="s">
        <v>142</v>
      </c>
      <c r="E159" s="36"/>
      <c r="F159" s="197" t="s">
        <v>216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142</v>
      </c>
      <c r="AU159" s="17" t="s">
        <v>82</v>
      </c>
    </row>
    <row r="160" spans="1:65" s="2" customFormat="1" ht="19.5">
      <c r="A160" s="34"/>
      <c r="B160" s="35"/>
      <c r="C160" s="36"/>
      <c r="D160" s="191" t="s">
        <v>144</v>
      </c>
      <c r="E160" s="36"/>
      <c r="F160" s="198" t="s">
        <v>437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144</v>
      </c>
      <c r="AU160" s="17" t="s">
        <v>82</v>
      </c>
    </row>
    <row r="161" spans="1:65" s="2" customFormat="1" ht="16.5" customHeight="1">
      <c r="A161" s="34"/>
      <c r="B161" s="35"/>
      <c r="C161" s="210" t="s">
        <v>256</v>
      </c>
      <c r="D161" s="210" t="s">
        <v>166</v>
      </c>
      <c r="E161" s="211" t="s">
        <v>219</v>
      </c>
      <c r="F161" s="212" t="s">
        <v>220</v>
      </c>
      <c r="G161" s="213" t="s">
        <v>177</v>
      </c>
      <c r="H161" s="214">
        <v>71</v>
      </c>
      <c r="I161" s="215"/>
      <c r="J161" s="216">
        <f>ROUND(I161*H161,2)</f>
        <v>0</v>
      </c>
      <c r="K161" s="212" t="s">
        <v>19</v>
      </c>
      <c r="L161" s="217"/>
      <c r="M161" s="218" t="s">
        <v>19</v>
      </c>
      <c r="N161" s="219" t="s">
        <v>44</v>
      </c>
      <c r="O161" s="64"/>
      <c r="P161" s="187">
        <f>O161*H161</f>
        <v>0</v>
      </c>
      <c r="Q161" s="187">
        <v>5.0000000000000001E-3</v>
      </c>
      <c r="R161" s="187">
        <f>Q161*H161</f>
        <v>0.35499999999999998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170</v>
      </c>
      <c r="AT161" s="189" t="s">
        <v>166</v>
      </c>
      <c r="AU161" s="189" t="s">
        <v>82</v>
      </c>
      <c r="AY161" s="17" t="s">
        <v>131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80</v>
      </c>
      <c r="BK161" s="190">
        <f>ROUND(I161*H161,2)</f>
        <v>0</v>
      </c>
      <c r="BL161" s="17" t="s">
        <v>138</v>
      </c>
      <c r="BM161" s="189" t="s">
        <v>438</v>
      </c>
    </row>
    <row r="162" spans="1:65" s="2" customFormat="1" ht="11.25">
      <c r="A162" s="34"/>
      <c r="B162" s="35"/>
      <c r="C162" s="36"/>
      <c r="D162" s="191" t="s">
        <v>140</v>
      </c>
      <c r="E162" s="36"/>
      <c r="F162" s="192" t="s">
        <v>220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140</v>
      </c>
      <c r="AU162" s="17" t="s">
        <v>82</v>
      </c>
    </row>
    <row r="163" spans="1:65" s="13" customFormat="1" ht="11.25">
      <c r="B163" s="199"/>
      <c r="C163" s="200"/>
      <c r="D163" s="191" t="s">
        <v>152</v>
      </c>
      <c r="E163" s="201" t="s">
        <v>19</v>
      </c>
      <c r="F163" s="202" t="s">
        <v>439</v>
      </c>
      <c r="G163" s="200"/>
      <c r="H163" s="203">
        <v>71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152</v>
      </c>
      <c r="AU163" s="209" t="s">
        <v>82</v>
      </c>
      <c r="AV163" s="13" t="s">
        <v>82</v>
      </c>
      <c r="AW163" s="13" t="s">
        <v>35</v>
      </c>
      <c r="AX163" s="13" t="s">
        <v>80</v>
      </c>
      <c r="AY163" s="209" t="s">
        <v>131</v>
      </c>
    </row>
    <row r="164" spans="1:65" s="2" customFormat="1" ht="21.75" customHeight="1">
      <c r="A164" s="34"/>
      <c r="B164" s="35"/>
      <c r="C164" s="178" t="s">
        <v>261</v>
      </c>
      <c r="D164" s="178" t="s">
        <v>133</v>
      </c>
      <c r="E164" s="179" t="s">
        <v>232</v>
      </c>
      <c r="F164" s="180" t="s">
        <v>233</v>
      </c>
      <c r="G164" s="181" t="s">
        <v>177</v>
      </c>
      <c r="H164" s="182">
        <v>3</v>
      </c>
      <c r="I164" s="183"/>
      <c r="J164" s="184">
        <f>ROUND(I164*H164,2)</f>
        <v>0</v>
      </c>
      <c r="K164" s="180" t="s">
        <v>137</v>
      </c>
      <c r="L164" s="39"/>
      <c r="M164" s="185" t="s">
        <v>19</v>
      </c>
      <c r="N164" s="186" t="s">
        <v>44</v>
      </c>
      <c r="O164" s="64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138</v>
      </c>
      <c r="AT164" s="189" t="s">
        <v>133</v>
      </c>
      <c r="AU164" s="189" t="s">
        <v>82</v>
      </c>
      <c r="AY164" s="17" t="s">
        <v>131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80</v>
      </c>
      <c r="BK164" s="190">
        <f>ROUND(I164*H164,2)</f>
        <v>0</v>
      </c>
      <c r="BL164" s="17" t="s">
        <v>138</v>
      </c>
      <c r="BM164" s="189" t="s">
        <v>440</v>
      </c>
    </row>
    <row r="165" spans="1:65" s="2" customFormat="1" ht="19.5">
      <c r="A165" s="34"/>
      <c r="B165" s="35"/>
      <c r="C165" s="36"/>
      <c r="D165" s="191" t="s">
        <v>140</v>
      </c>
      <c r="E165" s="36"/>
      <c r="F165" s="192" t="s">
        <v>235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140</v>
      </c>
      <c r="AU165" s="17" t="s">
        <v>82</v>
      </c>
    </row>
    <row r="166" spans="1:65" s="2" customFormat="1" ht="11.25">
      <c r="A166" s="34"/>
      <c r="B166" s="35"/>
      <c r="C166" s="36"/>
      <c r="D166" s="196" t="s">
        <v>142</v>
      </c>
      <c r="E166" s="36"/>
      <c r="F166" s="197" t="s">
        <v>236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142</v>
      </c>
      <c r="AU166" s="17" t="s">
        <v>82</v>
      </c>
    </row>
    <row r="167" spans="1:65" s="2" customFormat="1" ht="19.5">
      <c r="A167" s="34"/>
      <c r="B167" s="35"/>
      <c r="C167" s="36"/>
      <c r="D167" s="191" t="s">
        <v>144</v>
      </c>
      <c r="E167" s="36"/>
      <c r="F167" s="198" t="s">
        <v>441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144</v>
      </c>
      <c r="AU167" s="17" t="s">
        <v>82</v>
      </c>
    </row>
    <row r="168" spans="1:65" s="2" customFormat="1" ht="16.5" customHeight="1">
      <c r="A168" s="34"/>
      <c r="B168" s="35"/>
      <c r="C168" s="178" t="s">
        <v>267</v>
      </c>
      <c r="D168" s="178" t="s">
        <v>133</v>
      </c>
      <c r="E168" s="179" t="s">
        <v>239</v>
      </c>
      <c r="F168" s="180" t="s">
        <v>240</v>
      </c>
      <c r="G168" s="181" t="s">
        <v>177</v>
      </c>
      <c r="H168" s="182">
        <v>3</v>
      </c>
      <c r="I168" s="183"/>
      <c r="J168" s="184">
        <f>ROUND(I168*H168,2)</f>
        <v>0</v>
      </c>
      <c r="K168" s="180" t="s">
        <v>137</v>
      </c>
      <c r="L168" s="39"/>
      <c r="M168" s="185" t="s">
        <v>19</v>
      </c>
      <c r="N168" s="186" t="s">
        <v>44</v>
      </c>
      <c r="O168" s="64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138</v>
      </c>
      <c r="AT168" s="189" t="s">
        <v>133</v>
      </c>
      <c r="AU168" s="189" t="s">
        <v>82</v>
      </c>
      <c r="AY168" s="17" t="s">
        <v>131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80</v>
      </c>
      <c r="BK168" s="190">
        <f>ROUND(I168*H168,2)</f>
        <v>0</v>
      </c>
      <c r="BL168" s="17" t="s">
        <v>138</v>
      </c>
      <c r="BM168" s="189" t="s">
        <v>442</v>
      </c>
    </row>
    <row r="169" spans="1:65" s="2" customFormat="1" ht="11.25">
      <c r="A169" s="34"/>
      <c r="B169" s="35"/>
      <c r="C169" s="36"/>
      <c r="D169" s="191" t="s">
        <v>140</v>
      </c>
      <c r="E169" s="36"/>
      <c r="F169" s="192" t="s">
        <v>242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140</v>
      </c>
      <c r="AU169" s="17" t="s">
        <v>82</v>
      </c>
    </row>
    <row r="170" spans="1:65" s="2" customFormat="1" ht="11.25">
      <c r="A170" s="34"/>
      <c r="B170" s="35"/>
      <c r="C170" s="36"/>
      <c r="D170" s="196" t="s">
        <v>142</v>
      </c>
      <c r="E170" s="36"/>
      <c r="F170" s="197" t="s">
        <v>243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142</v>
      </c>
      <c r="AU170" s="17" t="s">
        <v>82</v>
      </c>
    </row>
    <row r="171" spans="1:65" s="2" customFormat="1" ht="19.5">
      <c r="A171" s="34"/>
      <c r="B171" s="35"/>
      <c r="C171" s="36"/>
      <c r="D171" s="191" t="s">
        <v>144</v>
      </c>
      <c r="E171" s="36"/>
      <c r="F171" s="198" t="s">
        <v>237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144</v>
      </c>
      <c r="AU171" s="17" t="s">
        <v>82</v>
      </c>
    </row>
    <row r="172" spans="1:65" s="2" customFormat="1" ht="16.5" customHeight="1">
      <c r="A172" s="34"/>
      <c r="B172" s="35"/>
      <c r="C172" s="210" t="s">
        <v>273</v>
      </c>
      <c r="D172" s="210" t="s">
        <v>166</v>
      </c>
      <c r="E172" s="211" t="s">
        <v>245</v>
      </c>
      <c r="F172" s="212" t="s">
        <v>443</v>
      </c>
      <c r="G172" s="213" t="s">
        <v>177</v>
      </c>
      <c r="H172" s="214">
        <v>3</v>
      </c>
      <c r="I172" s="215"/>
      <c r="J172" s="216">
        <f>ROUND(I172*H172,2)</f>
        <v>0</v>
      </c>
      <c r="K172" s="212" t="s">
        <v>19</v>
      </c>
      <c r="L172" s="217"/>
      <c r="M172" s="218" t="s">
        <v>19</v>
      </c>
      <c r="N172" s="219" t="s">
        <v>44</v>
      </c>
      <c r="O172" s="64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170</v>
      </c>
      <c r="AT172" s="189" t="s">
        <v>166</v>
      </c>
      <c r="AU172" s="189" t="s">
        <v>82</v>
      </c>
      <c r="AY172" s="17" t="s">
        <v>131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80</v>
      </c>
      <c r="BK172" s="190">
        <f>ROUND(I172*H172,2)</f>
        <v>0</v>
      </c>
      <c r="BL172" s="17" t="s">
        <v>138</v>
      </c>
      <c r="BM172" s="189" t="s">
        <v>444</v>
      </c>
    </row>
    <row r="173" spans="1:65" s="2" customFormat="1" ht="11.25">
      <c r="A173" s="34"/>
      <c r="B173" s="35"/>
      <c r="C173" s="36"/>
      <c r="D173" s="191" t="s">
        <v>140</v>
      </c>
      <c r="E173" s="36"/>
      <c r="F173" s="192" t="s">
        <v>443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140</v>
      </c>
      <c r="AU173" s="17" t="s">
        <v>82</v>
      </c>
    </row>
    <row r="174" spans="1:65" s="13" customFormat="1" ht="11.25">
      <c r="B174" s="199"/>
      <c r="C174" s="200"/>
      <c r="D174" s="191" t="s">
        <v>152</v>
      </c>
      <c r="E174" s="201" t="s">
        <v>19</v>
      </c>
      <c r="F174" s="202" t="s">
        <v>445</v>
      </c>
      <c r="G174" s="200"/>
      <c r="H174" s="203">
        <v>3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152</v>
      </c>
      <c r="AU174" s="209" t="s">
        <v>82</v>
      </c>
      <c r="AV174" s="13" t="s">
        <v>82</v>
      </c>
      <c r="AW174" s="13" t="s">
        <v>35</v>
      </c>
      <c r="AX174" s="13" t="s">
        <v>80</v>
      </c>
      <c r="AY174" s="209" t="s">
        <v>131</v>
      </c>
    </row>
    <row r="175" spans="1:65" s="2" customFormat="1" ht="16.5" customHeight="1">
      <c r="A175" s="34"/>
      <c r="B175" s="35"/>
      <c r="C175" s="178" t="s">
        <v>279</v>
      </c>
      <c r="D175" s="178" t="s">
        <v>133</v>
      </c>
      <c r="E175" s="179" t="s">
        <v>319</v>
      </c>
      <c r="F175" s="180" t="s">
        <v>320</v>
      </c>
      <c r="G175" s="181" t="s">
        <v>177</v>
      </c>
      <c r="H175" s="182">
        <v>3</v>
      </c>
      <c r="I175" s="183"/>
      <c r="J175" s="184">
        <f>ROUND(I175*H175,2)</f>
        <v>0</v>
      </c>
      <c r="K175" s="180" t="s">
        <v>137</v>
      </c>
      <c r="L175" s="39"/>
      <c r="M175" s="185" t="s">
        <v>19</v>
      </c>
      <c r="N175" s="186" t="s">
        <v>44</v>
      </c>
      <c r="O175" s="64"/>
      <c r="P175" s="187">
        <f>O175*H175</f>
        <v>0</v>
      </c>
      <c r="Q175" s="187">
        <v>5.8E-5</v>
      </c>
      <c r="R175" s="187">
        <f>Q175*H175</f>
        <v>1.74E-4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138</v>
      </c>
      <c r="AT175" s="189" t="s">
        <v>133</v>
      </c>
      <c r="AU175" s="189" t="s">
        <v>82</v>
      </c>
      <c r="AY175" s="17" t="s">
        <v>131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80</v>
      </c>
      <c r="BK175" s="190">
        <f>ROUND(I175*H175,2)</f>
        <v>0</v>
      </c>
      <c r="BL175" s="17" t="s">
        <v>138</v>
      </c>
      <c r="BM175" s="189" t="s">
        <v>446</v>
      </c>
    </row>
    <row r="176" spans="1:65" s="2" customFormat="1" ht="11.25">
      <c r="A176" s="34"/>
      <c r="B176" s="35"/>
      <c r="C176" s="36"/>
      <c r="D176" s="191" t="s">
        <v>140</v>
      </c>
      <c r="E176" s="36"/>
      <c r="F176" s="192" t="s">
        <v>322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140</v>
      </c>
      <c r="AU176" s="17" t="s">
        <v>82</v>
      </c>
    </row>
    <row r="177" spans="1:65" s="2" customFormat="1" ht="11.25">
      <c r="A177" s="34"/>
      <c r="B177" s="35"/>
      <c r="C177" s="36"/>
      <c r="D177" s="196" t="s">
        <v>142</v>
      </c>
      <c r="E177" s="36"/>
      <c r="F177" s="197" t="s">
        <v>323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142</v>
      </c>
      <c r="AU177" s="17" t="s">
        <v>82</v>
      </c>
    </row>
    <row r="178" spans="1:65" s="2" customFormat="1" ht="19.5">
      <c r="A178" s="34"/>
      <c r="B178" s="35"/>
      <c r="C178" s="36"/>
      <c r="D178" s="191" t="s">
        <v>144</v>
      </c>
      <c r="E178" s="36"/>
      <c r="F178" s="198" t="s">
        <v>447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144</v>
      </c>
      <c r="AU178" s="17" t="s">
        <v>82</v>
      </c>
    </row>
    <row r="179" spans="1:65" s="2" customFormat="1" ht="16.5" customHeight="1">
      <c r="A179" s="34"/>
      <c r="B179" s="35"/>
      <c r="C179" s="178" t="s">
        <v>7</v>
      </c>
      <c r="D179" s="178" t="s">
        <v>133</v>
      </c>
      <c r="E179" s="179" t="s">
        <v>285</v>
      </c>
      <c r="F179" s="180" t="s">
        <v>286</v>
      </c>
      <c r="G179" s="181" t="s">
        <v>177</v>
      </c>
      <c r="H179" s="182">
        <v>3</v>
      </c>
      <c r="I179" s="183"/>
      <c r="J179" s="184">
        <f>ROUND(I179*H179,2)</f>
        <v>0</v>
      </c>
      <c r="K179" s="180" t="s">
        <v>137</v>
      </c>
      <c r="L179" s="39"/>
      <c r="M179" s="185" t="s">
        <v>19</v>
      </c>
      <c r="N179" s="186" t="s">
        <v>44</v>
      </c>
      <c r="O179" s="64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138</v>
      </c>
      <c r="AT179" s="189" t="s">
        <v>133</v>
      </c>
      <c r="AU179" s="189" t="s">
        <v>82</v>
      </c>
      <c r="AY179" s="17" t="s">
        <v>131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80</v>
      </c>
      <c r="BK179" s="190">
        <f>ROUND(I179*H179,2)</f>
        <v>0</v>
      </c>
      <c r="BL179" s="17" t="s">
        <v>138</v>
      </c>
      <c r="BM179" s="189" t="s">
        <v>448</v>
      </c>
    </row>
    <row r="180" spans="1:65" s="2" customFormat="1" ht="11.25">
      <c r="A180" s="34"/>
      <c r="B180" s="35"/>
      <c r="C180" s="36"/>
      <c r="D180" s="191" t="s">
        <v>140</v>
      </c>
      <c r="E180" s="36"/>
      <c r="F180" s="192" t="s">
        <v>288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140</v>
      </c>
      <c r="AU180" s="17" t="s">
        <v>82</v>
      </c>
    </row>
    <row r="181" spans="1:65" s="2" customFormat="1" ht="11.25">
      <c r="A181" s="34"/>
      <c r="B181" s="35"/>
      <c r="C181" s="36"/>
      <c r="D181" s="196" t="s">
        <v>142</v>
      </c>
      <c r="E181" s="36"/>
      <c r="F181" s="197" t="s">
        <v>289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142</v>
      </c>
      <c r="AU181" s="17" t="s">
        <v>82</v>
      </c>
    </row>
    <row r="182" spans="1:65" s="2" customFormat="1" ht="16.5" customHeight="1">
      <c r="A182" s="34"/>
      <c r="B182" s="35"/>
      <c r="C182" s="178" t="s">
        <v>291</v>
      </c>
      <c r="D182" s="178" t="s">
        <v>133</v>
      </c>
      <c r="E182" s="179" t="s">
        <v>340</v>
      </c>
      <c r="F182" s="180" t="s">
        <v>341</v>
      </c>
      <c r="G182" s="181" t="s">
        <v>177</v>
      </c>
      <c r="H182" s="182">
        <v>3</v>
      </c>
      <c r="I182" s="183"/>
      <c r="J182" s="184">
        <f>ROUND(I182*H182,2)</f>
        <v>0</v>
      </c>
      <c r="K182" s="180" t="s">
        <v>137</v>
      </c>
      <c r="L182" s="39"/>
      <c r="M182" s="185" t="s">
        <v>19</v>
      </c>
      <c r="N182" s="186" t="s">
        <v>44</v>
      </c>
      <c r="O182" s="64"/>
      <c r="P182" s="187">
        <f>O182*H182</f>
        <v>0</v>
      </c>
      <c r="Q182" s="187">
        <v>2.0823999999999999E-3</v>
      </c>
      <c r="R182" s="187">
        <f>Q182*H182</f>
        <v>6.2471999999999996E-3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138</v>
      </c>
      <c r="AT182" s="189" t="s">
        <v>133</v>
      </c>
      <c r="AU182" s="189" t="s">
        <v>82</v>
      </c>
      <c r="AY182" s="17" t="s">
        <v>131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80</v>
      </c>
      <c r="BK182" s="190">
        <f>ROUND(I182*H182,2)</f>
        <v>0</v>
      </c>
      <c r="BL182" s="17" t="s">
        <v>138</v>
      </c>
      <c r="BM182" s="189" t="s">
        <v>449</v>
      </c>
    </row>
    <row r="183" spans="1:65" s="2" customFormat="1" ht="11.25">
      <c r="A183" s="34"/>
      <c r="B183" s="35"/>
      <c r="C183" s="36"/>
      <c r="D183" s="191" t="s">
        <v>140</v>
      </c>
      <c r="E183" s="36"/>
      <c r="F183" s="192" t="s">
        <v>343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140</v>
      </c>
      <c r="AU183" s="17" t="s">
        <v>82</v>
      </c>
    </row>
    <row r="184" spans="1:65" s="2" customFormat="1" ht="11.25">
      <c r="A184" s="34"/>
      <c r="B184" s="35"/>
      <c r="C184" s="36"/>
      <c r="D184" s="196" t="s">
        <v>142</v>
      </c>
      <c r="E184" s="36"/>
      <c r="F184" s="197" t="s">
        <v>344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142</v>
      </c>
      <c r="AU184" s="17" t="s">
        <v>82</v>
      </c>
    </row>
    <row r="185" spans="1:65" s="2" customFormat="1" ht="19.5">
      <c r="A185" s="34"/>
      <c r="B185" s="35"/>
      <c r="C185" s="36"/>
      <c r="D185" s="191" t="s">
        <v>144</v>
      </c>
      <c r="E185" s="36"/>
      <c r="F185" s="198" t="s">
        <v>447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144</v>
      </c>
      <c r="AU185" s="17" t="s">
        <v>82</v>
      </c>
    </row>
    <row r="186" spans="1:65" s="2" customFormat="1" ht="16.5" customHeight="1">
      <c r="A186" s="34"/>
      <c r="B186" s="35"/>
      <c r="C186" s="178" t="s">
        <v>299</v>
      </c>
      <c r="D186" s="178" t="s">
        <v>133</v>
      </c>
      <c r="E186" s="179" t="s">
        <v>292</v>
      </c>
      <c r="F186" s="180" t="s">
        <v>293</v>
      </c>
      <c r="G186" s="181" t="s">
        <v>136</v>
      </c>
      <c r="H186" s="182">
        <v>64</v>
      </c>
      <c r="I186" s="183"/>
      <c r="J186" s="184">
        <f>ROUND(I186*H186,2)</f>
        <v>0</v>
      </c>
      <c r="K186" s="180" t="s">
        <v>137</v>
      </c>
      <c r="L186" s="39"/>
      <c r="M186" s="185" t="s">
        <v>19</v>
      </c>
      <c r="N186" s="186" t="s">
        <v>44</v>
      </c>
      <c r="O186" s="64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138</v>
      </c>
      <c r="AT186" s="189" t="s">
        <v>133</v>
      </c>
      <c r="AU186" s="189" t="s">
        <v>82</v>
      </c>
      <c r="AY186" s="17" t="s">
        <v>131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80</v>
      </c>
      <c r="BK186" s="190">
        <f>ROUND(I186*H186,2)</f>
        <v>0</v>
      </c>
      <c r="BL186" s="17" t="s">
        <v>138</v>
      </c>
      <c r="BM186" s="189" t="s">
        <v>450</v>
      </c>
    </row>
    <row r="187" spans="1:65" s="2" customFormat="1" ht="11.25">
      <c r="A187" s="34"/>
      <c r="B187" s="35"/>
      <c r="C187" s="36"/>
      <c r="D187" s="191" t="s">
        <v>140</v>
      </c>
      <c r="E187" s="36"/>
      <c r="F187" s="192" t="s">
        <v>295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140</v>
      </c>
      <c r="AU187" s="17" t="s">
        <v>82</v>
      </c>
    </row>
    <row r="188" spans="1:65" s="2" customFormat="1" ht="11.25">
      <c r="A188" s="34"/>
      <c r="B188" s="35"/>
      <c r="C188" s="36"/>
      <c r="D188" s="196" t="s">
        <v>142</v>
      </c>
      <c r="E188" s="36"/>
      <c r="F188" s="197" t="s">
        <v>296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142</v>
      </c>
      <c r="AU188" s="17" t="s">
        <v>82</v>
      </c>
    </row>
    <row r="189" spans="1:65" s="2" customFormat="1" ht="19.5">
      <c r="A189" s="34"/>
      <c r="B189" s="35"/>
      <c r="C189" s="36"/>
      <c r="D189" s="191" t="s">
        <v>144</v>
      </c>
      <c r="E189" s="36"/>
      <c r="F189" s="198" t="s">
        <v>451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144</v>
      </c>
      <c r="AU189" s="17" t="s">
        <v>82</v>
      </c>
    </row>
    <row r="190" spans="1:65" s="13" customFormat="1" ht="11.25">
      <c r="B190" s="199"/>
      <c r="C190" s="200"/>
      <c r="D190" s="191" t="s">
        <v>152</v>
      </c>
      <c r="E190" s="201" t="s">
        <v>19</v>
      </c>
      <c r="F190" s="202" t="s">
        <v>452</v>
      </c>
      <c r="G190" s="200"/>
      <c r="H190" s="203">
        <v>2.4</v>
      </c>
      <c r="I190" s="204"/>
      <c r="J190" s="200"/>
      <c r="K190" s="200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152</v>
      </c>
      <c r="AU190" s="209" t="s">
        <v>82</v>
      </c>
      <c r="AV190" s="13" t="s">
        <v>82</v>
      </c>
      <c r="AW190" s="13" t="s">
        <v>35</v>
      </c>
      <c r="AX190" s="13" t="s">
        <v>73</v>
      </c>
      <c r="AY190" s="209" t="s">
        <v>131</v>
      </c>
    </row>
    <row r="191" spans="1:65" s="13" customFormat="1" ht="11.25">
      <c r="B191" s="199"/>
      <c r="C191" s="200"/>
      <c r="D191" s="191" t="s">
        <v>152</v>
      </c>
      <c r="E191" s="201" t="s">
        <v>19</v>
      </c>
      <c r="F191" s="202" t="s">
        <v>453</v>
      </c>
      <c r="G191" s="200"/>
      <c r="H191" s="203">
        <v>61.6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152</v>
      </c>
      <c r="AU191" s="209" t="s">
        <v>82</v>
      </c>
      <c r="AV191" s="13" t="s">
        <v>82</v>
      </c>
      <c r="AW191" s="13" t="s">
        <v>35</v>
      </c>
      <c r="AX191" s="13" t="s">
        <v>73</v>
      </c>
      <c r="AY191" s="209" t="s">
        <v>131</v>
      </c>
    </row>
    <row r="192" spans="1:65" s="14" customFormat="1" ht="11.25">
      <c r="B192" s="220"/>
      <c r="C192" s="221"/>
      <c r="D192" s="191" t="s">
        <v>152</v>
      </c>
      <c r="E192" s="222" t="s">
        <v>19</v>
      </c>
      <c r="F192" s="223" t="s">
        <v>184</v>
      </c>
      <c r="G192" s="221"/>
      <c r="H192" s="224">
        <v>64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152</v>
      </c>
      <c r="AU192" s="230" t="s">
        <v>82</v>
      </c>
      <c r="AV192" s="14" t="s">
        <v>138</v>
      </c>
      <c r="AW192" s="14" t="s">
        <v>35</v>
      </c>
      <c r="AX192" s="14" t="s">
        <v>80</v>
      </c>
      <c r="AY192" s="230" t="s">
        <v>131</v>
      </c>
    </row>
    <row r="193" spans="1:65" s="12" customFormat="1" ht="22.9" customHeight="1">
      <c r="B193" s="162"/>
      <c r="C193" s="163"/>
      <c r="D193" s="164" t="s">
        <v>72</v>
      </c>
      <c r="E193" s="176" t="s">
        <v>353</v>
      </c>
      <c r="F193" s="176" t="s">
        <v>354</v>
      </c>
      <c r="G193" s="163"/>
      <c r="H193" s="163"/>
      <c r="I193" s="166"/>
      <c r="J193" s="177">
        <f>BK193</f>
        <v>0</v>
      </c>
      <c r="K193" s="163"/>
      <c r="L193" s="168"/>
      <c r="M193" s="169"/>
      <c r="N193" s="170"/>
      <c r="O193" s="170"/>
      <c r="P193" s="171">
        <f>SUM(P194:P196)</f>
        <v>0</v>
      </c>
      <c r="Q193" s="170"/>
      <c r="R193" s="171">
        <f>SUM(R194:R196)</f>
        <v>0</v>
      </c>
      <c r="S193" s="170"/>
      <c r="T193" s="172">
        <f>SUM(T194:T196)</f>
        <v>0</v>
      </c>
      <c r="AR193" s="173" t="s">
        <v>80</v>
      </c>
      <c r="AT193" s="174" t="s">
        <v>72</v>
      </c>
      <c r="AU193" s="174" t="s">
        <v>80</v>
      </c>
      <c r="AY193" s="173" t="s">
        <v>131</v>
      </c>
      <c r="BK193" s="175">
        <f>SUM(BK194:BK196)</f>
        <v>0</v>
      </c>
    </row>
    <row r="194" spans="1:65" s="2" customFormat="1" ht="16.5" customHeight="1">
      <c r="A194" s="34"/>
      <c r="B194" s="35"/>
      <c r="C194" s="178" t="s">
        <v>305</v>
      </c>
      <c r="D194" s="178" t="s">
        <v>133</v>
      </c>
      <c r="E194" s="179" t="s">
        <v>356</v>
      </c>
      <c r="F194" s="180" t="s">
        <v>357</v>
      </c>
      <c r="G194" s="181" t="s">
        <v>358</v>
      </c>
      <c r="H194" s="182">
        <v>29.890999999999998</v>
      </c>
      <c r="I194" s="183"/>
      <c r="J194" s="184">
        <f>ROUND(I194*H194,2)</f>
        <v>0</v>
      </c>
      <c r="K194" s="180" t="s">
        <v>137</v>
      </c>
      <c r="L194" s="39"/>
      <c r="M194" s="185" t="s">
        <v>19</v>
      </c>
      <c r="N194" s="186" t="s">
        <v>44</v>
      </c>
      <c r="O194" s="64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138</v>
      </c>
      <c r="AT194" s="189" t="s">
        <v>133</v>
      </c>
      <c r="AU194" s="189" t="s">
        <v>82</v>
      </c>
      <c r="AY194" s="17" t="s">
        <v>131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80</v>
      </c>
      <c r="BK194" s="190">
        <f>ROUND(I194*H194,2)</f>
        <v>0</v>
      </c>
      <c r="BL194" s="17" t="s">
        <v>138</v>
      </c>
      <c r="BM194" s="189" t="s">
        <v>454</v>
      </c>
    </row>
    <row r="195" spans="1:65" s="2" customFormat="1" ht="11.25">
      <c r="A195" s="34"/>
      <c r="B195" s="35"/>
      <c r="C195" s="36"/>
      <c r="D195" s="191" t="s">
        <v>140</v>
      </c>
      <c r="E195" s="36"/>
      <c r="F195" s="192" t="s">
        <v>360</v>
      </c>
      <c r="G195" s="36"/>
      <c r="H195" s="36"/>
      <c r="I195" s="193"/>
      <c r="J195" s="36"/>
      <c r="K195" s="36"/>
      <c r="L195" s="39"/>
      <c r="M195" s="194"/>
      <c r="N195" s="19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140</v>
      </c>
      <c r="AU195" s="17" t="s">
        <v>82</v>
      </c>
    </row>
    <row r="196" spans="1:65" s="2" customFormat="1" ht="11.25">
      <c r="A196" s="34"/>
      <c r="B196" s="35"/>
      <c r="C196" s="36"/>
      <c r="D196" s="196" t="s">
        <v>142</v>
      </c>
      <c r="E196" s="36"/>
      <c r="F196" s="197" t="s">
        <v>361</v>
      </c>
      <c r="G196" s="36"/>
      <c r="H196" s="36"/>
      <c r="I196" s="193"/>
      <c r="J196" s="36"/>
      <c r="K196" s="36"/>
      <c r="L196" s="39"/>
      <c r="M196" s="231"/>
      <c r="N196" s="232"/>
      <c r="O196" s="233"/>
      <c r="P196" s="233"/>
      <c r="Q196" s="233"/>
      <c r="R196" s="233"/>
      <c r="S196" s="233"/>
      <c r="T196" s="2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142</v>
      </c>
      <c r="AU196" s="17" t="s">
        <v>82</v>
      </c>
    </row>
    <row r="197" spans="1:65" s="2" customFormat="1" ht="6.95" customHeight="1">
      <c r="A197" s="34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39"/>
      <c r="M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</row>
  </sheetData>
  <sheetProtection algorithmName="SHA-512" hashValue="6xvNdR+hIBguvrZXbDzSrMguSOR1PlDCsKZcCHcN2wO+wCERogXMOXqKcZtmEPp/hMNHu746Y49r8grS8x6CPA==" saltValue="VAUkVJvrOu3fdxGXT8xA+epxit7Sae5NKUf+0RIOkUMyemxQ4kJWnc7m1hHB+w+50Rwsh3I536m1EkryPs0Nrg==" spinCount="100000" sheet="1" objects="1" scenarios="1" formatColumns="0" formatRows="0" autoFilter="0"/>
  <autoFilter ref="C87:K196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100" r:id="rId2"/>
    <hyperlink ref="F105" r:id="rId3"/>
    <hyperlink ref="F123" r:id="rId4"/>
    <hyperlink ref="F128" r:id="rId5"/>
    <hyperlink ref="F136" r:id="rId6"/>
    <hyperlink ref="F139" r:id="rId7"/>
    <hyperlink ref="F144" r:id="rId8"/>
    <hyperlink ref="F148" r:id="rId9"/>
    <hyperlink ref="F159" r:id="rId10"/>
    <hyperlink ref="F166" r:id="rId11"/>
    <hyperlink ref="F170" r:id="rId12"/>
    <hyperlink ref="F177" r:id="rId13"/>
    <hyperlink ref="F181" r:id="rId14"/>
    <hyperlink ref="F184" r:id="rId15"/>
    <hyperlink ref="F188" r:id="rId16"/>
    <hyperlink ref="F196" r:id="rId1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7"/>
  <sheetViews>
    <sheetView showGridLines="0" tabSelected="1" workbookViewId="0">
      <selection activeCell="Y1" sqref="Y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7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0" t="str">
        <f>'Rekapitulace stavby'!K6</f>
        <v>Projektové dokumentace 2020, část 1 Biokoridor LBK 44 v k.ú. Úmonín</v>
      </c>
      <c r="F7" s="361"/>
      <c r="G7" s="361"/>
      <c r="H7" s="361"/>
      <c r="L7" s="20"/>
    </row>
    <row r="8" spans="1:46" s="1" customFormat="1" ht="12" customHeight="1">
      <c r="B8" s="20"/>
      <c r="D8" s="112" t="s">
        <v>104</v>
      </c>
      <c r="L8" s="20"/>
    </row>
    <row r="9" spans="1:46" s="2" customFormat="1" ht="16.5" customHeight="1">
      <c r="A9" s="34"/>
      <c r="B9" s="39"/>
      <c r="C9" s="34"/>
      <c r="D9" s="34"/>
      <c r="E9" s="360" t="s">
        <v>105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106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3" t="s">
        <v>455</v>
      </c>
      <c r="F11" s="362"/>
      <c r="G11" s="362"/>
      <c r="H11" s="362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27. 4. 2022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4" t="str">
        <f>'Rekapitulace stavby'!E14</f>
        <v>Vyplň údaj</v>
      </c>
      <c r="F20" s="365"/>
      <c r="G20" s="365"/>
      <c r="H20" s="365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33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34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">
        <v>33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34</v>
      </c>
      <c r="F26" s="34"/>
      <c r="G26" s="34"/>
      <c r="H26" s="34"/>
      <c r="I26" s="112" t="s">
        <v>29</v>
      </c>
      <c r="J26" s="103" t="s">
        <v>19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37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6" t="s">
        <v>19</v>
      </c>
      <c r="F29" s="366"/>
      <c r="G29" s="366"/>
      <c r="H29" s="36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39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41</v>
      </c>
      <c r="G34" s="34"/>
      <c r="H34" s="34"/>
      <c r="I34" s="121" t="s">
        <v>40</v>
      </c>
      <c r="J34" s="121" t="s">
        <v>42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43</v>
      </c>
      <c r="E35" s="112" t="s">
        <v>44</v>
      </c>
      <c r="F35" s="123">
        <f>ROUND((SUM(BE88:BE196)),  2)</f>
        <v>0</v>
      </c>
      <c r="G35" s="34"/>
      <c r="H35" s="34"/>
      <c r="I35" s="124">
        <v>0.21</v>
      </c>
      <c r="J35" s="123">
        <f>ROUND(((SUM(BE88:BE196))*I35),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45</v>
      </c>
      <c r="F36" s="123">
        <f>ROUND((SUM(BF88:BF196)),  2)</f>
        <v>0</v>
      </c>
      <c r="G36" s="34"/>
      <c r="H36" s="34"/>
      <c r="I36" s="124">
        <v>0.15</v>
      </c>
      <c r="J36" s="123">
        <f>ROUND(((SUM(BF88:BF196))*I36),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ROUND((SUM(BG88:BG196)),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47</v>
      </c>
      <c r="F38" s="123">
        <f>ROUND((SUM(BH88:BH196)),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48</v>
      </c>
      <c r="F39" s="123">
        <f>ROUND((SUM(BI88:BI196)),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108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7" t="str">
        <f>E7</f>
        <v>Projektové dokumentace 2020, část 1 Biokoridor LBK 44 v k.ú. Úmonín</v>
      </c>
      <c r="F50" s="368"/>
      <c r="G50" s="368"/>
      <c r="H50" s="368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7" t="s">
        <v>105</v>
      </c>
      <c r="F52" s="369"/>
      <c r="G52" s="369"/>
      <c r="H52" s="369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106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6" t="str">
        <f>E11</f>
        <v xml:space="preserve">SO-01.3 - Vegetační úpravy – následná péče v 2. roce  </v>
      </c>
      <c r="F54" s="369"/>
      <c r="G54" s="369"/>
      <c r="H54" s="369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Úmonín</v>
      </c>
      <c r="G56" s="36"/>
      <c r="H56" s="36"/>
      <c r="I56" s="29" t="s">
        <v>23</v>
      </c>
      <c r="J56" s="59" t="str">
        <f>IF(J14="","",J14)</f>
        <v>27. 4. 2022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 xml:space="preserve">ČR - SPÚ. pobočka Kutná  Hora </v>
      </c>
      <c r="G58" s="36"/>
      <c r="H58" s="36"/>
      <c r="I58" s="29" t="s">
        <v>32</v>
      </c>
      <c r="J58" s="32" t="str">
        <f>E23</f>
        <v>ATELIER FONTES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>ATELIER FONTES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109</v>
      </c>
      <c r="D61" s="137"/>
      <c r="E61" s="137"/>
      <c r="F61" s="137"/>
      <c r="G61" s="137"/>
      <c r="H61" s="137"/>
      <c r="I61" s="137"/>
      <c r="J61" s="138" t="s">
        <v>110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71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111</v>
      </c>
    </row>
    <row r="64" spans="1:47" s="9" customFormat="1" ht="24.95" customHeight="1">
      <c r="B64" s="140"/>
      <c r="C64" s="141"/>
      <c r="D64" s="142" t="s">
        <v>112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113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115</v>
      </c>
      <c r="E66" s="148"/>
      <c r="F66" s="148"/>
      <c r="G66" s="148"/>
      <c r="H66" s="148"/>
      <c r="I66" s="148"/>
      <c r="J66" s="149">
        <f>J193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116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7" t="str">
        <f>E7</f>
        <v>Projektové dokumentace 2020, část 1 Biokoridor LBK 44 v k.ú. Úmonín</v>
      </c>
      <c r="F76" s="368"/>
      <c r="G76" s="368"/>
      <c r="H76" s="368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104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7" t="s">
        <v>105</v>
      </c>
      <c r="F78" s="369"/>
      <c r="G78" s="369"/>
      <c r="H78" s="369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106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6" t="str">
        <f>E11</f>
        <v xml:space="preserve">SO-01.3 - Vegetační úpravy – následná péče v 2. roce  </v>
      </c>
      <c r="F80" s="369"/>
      <c r="G80" s="369"/>
      <c r="H80" s="369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Úmonín</v>
      </c>
      <c r="G82" s="36"/>
      <c r="H82" s="36"/>
      <c r="I82" s="29" t="s">
        <v>23</v>
      </c>
      <c r="J82" s="59" t="str">
        <f>IF(J14="","",J14)</f>
        <v>27. 4. 2022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E17</f>
        <v xml:space="preserve">ČR - SPÚ. pobočka Kutná  Hora </v>
      </c>
      <c r="G84" s="36"/>
      <c r="H84" s="36"/>
      <c r="I84" s="29" t="s">
        <v>32</v>
      </c>
      <c r="J84" s="32" t="str">
        <f>E23</f>
        <v>ATELIER FONTES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7" customHeight="1">
      <c r="A85" s="34"/>
      <c r="B85" s="35"/>
      <c r="C85" s="29" t="s">
        <v>30</v>
      </c>
      <c r="D85" s="36"/>
      <c r="E85" s="36"/>
      <c r="F85" s="27" t="str">
        <f>IF(E20="","",E20)</f>
        <v>Vyplň údaj</v>
      </c>
      <c r="G85" s="36"/>
      <c r="H85" s="36"/>
      <c r="I85" s="29" t="s">
        <v>36</v>
      </c>
      <c r="J85" s="32" t="str">
        <f>E26</f>
        <v>ATELIER FONTES s.r.o.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117</v>
      </c>
      <c r="D87" s="154" t="s">
        <v>58</v>
      </c>
      <c r="E87" s="154" t="s">
        <v>54</v>
      </c>
      <c r="F87" s="154" t="s">
        <v>55</v>
      </c>
      <c r="G87" s="154" t="s">
        <v>118</v>
      </c>
      <c r="H87" s="154" t="s">
        <v>119</v>
      </c>
      <c r="I87" s="154" t="s">
        <v>120</v>
      </c>
      <c r="J87" s="154" t="s">
        <v>110</v>
      </c>
      <c r="K87" s="155" t="s">
        <v>121</v>
      </c>
      <c r="L87" s="156"/>
      <c r="M87" s="68" t="s">
        <v>19</v>
      </c>
      <c r="N87" s="69" t="s">
        <v>43</v>
      </c>
      <c r="O87" s="69" t="s">
        <v>122</v>
      </c>
      <c r="P87" s="69" t="s">
        <v>123</v>
      </c>
      <c r="Q87" s="69" t="s">
        <v>124</v>
      </c>
      <c r="R87" s="69" t="s">
        <v>125</v>
      </c>
      <c r="S87" s="69" t="s">
        <v>126</v>
      </c>
      <c r="T87" s="70" t="s">
        <v>127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128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29.891421200000003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72</v>
      </c>
      <c r="AU88" s="17" t="s">
        <v>111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72</v>
      </c>
      <c r="E89" s="165" t="s">
        <v>129</v>
      </c>
      <c r="F89" s="165" t="s">
        <v>130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P90+P193</f>
        <v>0</v>
      </c>
      <c r="Q89" s="170"/>
      <c r="R89" s="171">
        <f>R90+R193</f>
        <v>29.891421200000003</v>
      </c>
      <c r="S89" s="170"/>
      <c r="T89" s="172">
        <f>T90+T193</f>
        <v>0</v>
      </c>
      <c r="AR89" s="173" t="s">
        <v>80</v>
      </c>
      <c r="AT89" s="174" t="s">
        <v>72</v>
      </c>
      <c r="AU89" s="174" t="s">
        <v>73</v>
      </c>
      <c r="AY89" s="173" t="s">
        <v>131</v>
      </c>
      <c r="BK89" s="175">
        <f>BK90+BK193</f>
        <v>0</v>
      </c>
    </row>
    <row r="90" spans="1:65" s="12" customFormat="1" ht="22.9" customHeight="1">
      <c r="B90" s="162"/>
      <c r="C90" s="163"/>
      <c r="D90" s="164" t="s">
        <v>72</v>
      </c>
      <c r="E90" s="176" t="s">
        <v>80</v>
      </c>
      <c r="F90" s="176" t="s">
        <v>132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SUM(P91:P192)</f>
        <v>0</v>
      </c>
      <c r="Q90" s="170"/>
      <c r="R90" s="171">
        <f>SUM(R91:R192)</f>
        <v>29.891421200000003</v>
      </c>
      <c r="S90" s="170"/>
      <c r="T90" s="172">
        <f>SUM(T91:T192)</f>
        <v>0</v>
      </c>
      <c r="AR90" s="173" t="s">
        <v>80</v>
      </c>
      <c r="AT90" s="174" t="s">
        <v>72</v>
      </c>
      <c r="AU90" s="174" t="s">
        <v>80</v>
      </c>
      <c r="AY90" s="173" t="s">
        <v>131</v>
      </c>
      <c r="BK90" s="175">
        <f>SUM(BK91:BK192)</f>
        <v>0</v>
      </c>
    </row>
    <row r="91" spans="1:65" s="2" customFormat="1" ht="16.5" customHeight="1">
      <c r="A91" s="34"/>
      <c r="B91" s="35"/>
      <c r="C91" s="178" t="s">
        <v>80</v>
      </c>
      <c r="D91" s="178" t="s">
        <v>133</v>
      </c>
      <c r="E91" s="179" t="s">
        <v>363</v>
      </c>
      <c r="F91" s="180" t="s">
        <v>364</v>
      </c>
      <c r="G91" s="181" t="s">
        <v>136</v>
      </c>
      <c r="H91" s="182">
        <v>10786</v>
      </c>
      <c r="I91" s="183"/>
      <c r="J91" s="184">
        <f>ROUND(I91*H91,2)</f>
        <v>0</v>
      </c>
      <c r="K91" s="180" t="s">
        <v>137</v>
      </c>
      <c r="L91" s="39"/>
      <c r="M91" s="185" t="s">
        <v>19</v>
      </c>
      <c r="N91" s="186" t="s">
        <v>44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138</v>
      </c>
      <c r="AT91" s="189" t="s">
        <v>133</v>
      </c>
      <c r="AU91" s="189" t="s">
        <v>82</v>
      </c>
      <c r="AY91" s="17" t="s">
        <v>131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80</v>
      </c>
      <c r="BK91" s="190">
        <f>ROUND(I91*H91,2)</f>
        <v>0</v>
      </c>
      <c r="BL91" s="17" t="s">
        <v>138</v>
      </c>
      <c r="BM91" s="189" t="s">
        <v>365</v>
      </c>
    </row>
    <row r="92" spans="1:65" s="2" customFormat="1" ht="11.25">
      <c r="A92" s="34"/>
      <c r="B92" s="35"/>
      <c r="C92" s="36"/>
      <c r="D92" s="191" t="s">
        <v>140</v>
      </c>
      <c r="E92" s="36"/>
      <c r="F92" s="192" t="s">
        <v>366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140</v>
      </c>
      <c r="AU92" s="17" t="s">
        <v>82</v>
      </c>
    </row>
    <row r="93" spans="1:65" s="2" customFormat="1" ht="11.25">
      <c r="A93" s="34"/>
      <c r="B93" s="35"/>
      <c r="C93" s="36"/>
      <c r="D93" s="196" t="s">
        <v>142</v>
      </c>
      <c r="E93" s="36"/>
      <c r="F93" s="197" t="s">
        <v>367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142</v>
      </c>
      <c r="AU93" s="17" t="s">
        <v>82</v>
      </c>
    </row>
    <row r="94" spans="1:65" s="2" customFormat="1" ht="48.75">
      <c r="A94" s="34"/>
      <c r="B94" s="35"/>
      <c r="C94" s="36"/>
      <c r="D94" s="191" t="s">
        <v>144</v>
      </c>
      <c r="E94" s="36"/>
      <c r="F94" s="198" t="s">
        <v>456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144</v>
      </c>
      <c r="AU94" s="17" t="s">
        <v>82</v>
      </c>
    </row>
    <row r="95" spans="1:65" s="13" customFormat="1" ht="11.25">
      <c r="B95" s="199"/>
      <c r="C95" s="200"/>
      <c r="D95" s="191" t="s">
        <v>152</v>
      </c>
      <c r="E95" s="201" t="s">
        <v>19</v>
      </c>
      <c r="F95" s="202" t="s">
        <v>457</v>
      </c>
      <c r="G95" s="200"/>
      <c r="H95" s="203">
        <v>8550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152</v>
      </c>
      <c r="AU95" s="209" t="s">
        <v>82</v>
      </c>
      <c r="AV95" s="13" t="s">
        <v>82</v>
      </c>
      <c r="AW95" s="13" t="s">
        <v>35</v>
      </c>
      <c r="AX95" s="13" t="s">
        <v>73</v>
      </c>
      <c r="AY95" s="209" t="s">
        <v>131</v>
      </c>
    </row>
    <row r="96" spans="1:65" s="13" customFormat="1" ht="11.25">
      <c r="B96" s="199"/>
      <c r="C96" s="200"/>
      <c r="D96" s="191" t="s">
        <v>152</v>
      </c>
      <c r="E96" s="201" t="s">
        <v>19</v>
      </c>
      <c r="F96" s="202" t="s">
        <v>370</v>
      </c>
      <c r="G96" s="200"/>
      <c r="H96" s="203">
        <v>2236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152</v>
      </c>
      <c r="AU96" s="209" t="s">
        <v>82</v>
      </c>
      <c r="AV96" s="13" t="s">
        <v>82</v>
      </c>
      <c r="AW96" s="13" t="s">
        <v>35</v>
      </c>
      <c r="AX96" s="13" t="s">
        <v>73</v>
      </c>
      <c r="AY96" s="209" t="s">
        <v>131</v>
      </c>
    </row>
    <row r="97" spans="1:65" s="14" customFormat="1" ht="11.25">
      <c r="B97" s="220"/>
      <c r="C97" s="221"/>
      <c r="D97" s="191" t="s">
        <v>152</v>
      </c>
      <c r="E97" s="222" t="s">
        <v>19</v>
      </c>
      <c r="F97" s="223" t="s">
        <v>184</v>
      </c>
      <c r="G97" s="221"/>
      <c r="H97" s="224">
        <v>10786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152</v>
      </c>
      <c r="AU97" s="230" t="s">
        <v>82</v>
      </c>
      <c r="AV97" s="14" t="s">
        <v>138</v>
      </c>
      <c r="AW97" s="14" t="s">
        <v>35</v>
      </c>
      <c r="AX97" s="14" t="s">
        <v>80</v>
      </c>
      <c r="AY97" s="230" t="s">
        <v>131</v>
      </c>
    </row>
    <row r="98" spans="1:65" s="2" customFormat="1" ht="16.5" customHeight="1">
      <c r="A98" s="34"/>
      <c r="B98" s="35"/>
      <c r="C98" s="178" t="s">
        <v>82</v>
      </c>
      <c r="D98" s="178" t="s">
        <v>133</v>
      </c>
      <c r="E98" s="179" t="s">
        <v>371</v>
      </c>
      <c r="F98" s="180" t="s">
        <v>372</v>
      </c>
      <c r="G98" s="181" t="s">
        <v>148</v>
      </c>
      <c r="H98" s="182">
        <v>1.7150000000000001</v>
      </c>
      <c r="I98" s="183"/>
      <c r="J98" s="184">
        <f>ROUND(I98*H98,2)</f>
        <v>0</v>
      </c>
      <c r="K98" s="180" t="s">
        <v>137</v>
      </c>
      <c r="L98" s="39"/>
      <c r="M98" s="185" t="s">
        <v>19</v>
      </c>
      <c r="N98" s="186" t="s">
        <v>44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138</v>
      </c>
      <c r="AT98" s="189" t="s">
        <v>133</v>
      </c>
      <c r="AU98" s="189" t="s">
        <v>82</v>
      </c>
      <c r="AY98" s="17" t="s">
        <v>131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80</v>
      </c>
      <c r="BK98" s="190">
        <f>ROUND(I98*H98,2)</f>
        <v>0</v>
      </c>
      <c r="BL98" s="17" t="s">
        <v>138</v>
      </c>
      <c r="BM98" s="189" t="s">
        <v>373</v>
      </c>
    </row>
    <row r="99" spans="1:65" s="2" customFormat="1" ht="11.25">
      <c r="A99" s="34"/>
      <c r="B99" s="35"/>
      <c r="C99" s="36"/>
      <c r="D99" s="191" t="s">
        <v>140</v>
      </c>
      <c r="E99" s="36"/>
      <c r="F99" s="192" t="s">
        <v>374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140</v>
      </c>
      <c r="AU99" s="17" t="s">
        <v>82</v>
      </c>
    </row>
    <row r="100" spans="1:65" s="2" customFormat="1" ht="11.25">
      <c r="A100" s="34"/>
      <c r="B100" s="35"/>
      <c r="C100" s="36"/>
      <c r="D100" s="196" t="s">
        <v>142</v>
      </c>
      <c r="E100" s="36"/>
      <c r="F100" s="197" t="s">
        <v>375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142</v>
      </c>
      <c r="AU100" s="17" t="s">
        <v>82</v>
      </c>
    </row>
    <row r="101" spans="1:65" s="2" customFormat="1" ht="19.5">
      <c r="A101" s="34"/>
      <c r="B101" s="35"/>
      <c r="C101" s="36"/>
      <c r="D101" s="191" t="s">
        <v>144</v>
      </c>
      <c r="E101" s="36"/>
      <c r="F101" s="198" t="s">
        <v>376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144</v>
      </c>
      <c r="AU101" s="17" t="s">
        <v>82</v>
      </c>
    </row>
    <row r="102" spans="1:65" s="13" customFormat="1" ht="11.25">
      <c r="B102" s="199"/>
      <c r="C102" s="200"/>
      <c r="D102" s="191" t="s">
        <v>152</v>
      </c>
      <c r="E102" s="201" t="s">
        <v>19</v>
      </c>
      <c r="F102" s="202" t="s">
        <v>377</v>
      </c>
      <c r="G102" s="200"/>
      <c r="H102" s="203">
        <v>1.7150000000000001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152</v>
      </c>
      <c r="AU102" s="209" t="s">
        <v>82</v>
      </c>
      <c r="AV102" s="13" t="s">
        <v>82</v>
      </c>
      <c r="AW102" s="13" t="s">
        <v>35</v>
      </c>
      <c r="AX102" s="13" t="s">
        <v>80</v>
      </c>
      <c r="AY102" s="209" t="s">
        <v>131</v>
      </c>
    </row>
    <row r="103" spans="1:65" s="2" customFormat="1" ht="16.5" customHeight="1">
      <c r="A103" s="34"/>
      <c r="B103" s="35"/>
      <c r="C103" s="178" t="s">
        <v>154</v>
      </c>
      <c r="D103" s="178" t="s">
        <v>133</v>
      </c>
      <c r="E103" s="179" t="s">
        <v>378</v>
      </c>
      <c r="F103" s="180" t="s">
        <v>379</v>
      </c>
      <c r="G103" s="181" t="s">
        <v>136</v>
      </c>
      <c r="H103" s="182">
        <v>2362.4</v>
      </c>
      <c r="I103" s="183"/>
      <c r="J103" s="184">
        <f>ROUND(I103*H103,2)</f>
        <v>0</v>
      </c>
      <c r="K103" s="180" t="s">
        <v>137</v>
      </c>
      <c r="L103" s="39"/>
      <c r="M103" s="185" t="s">
        <v>19</v>
      </c>
      <c r="N103" s="186" t="s">
        <v>44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138</v>
      </c>
      <c r="AT103" s="189" t="s">
        <v>133</v>
      </c>
      <c r="AU103" s="189" t="s">
        <v>82</v>
      </c>
      <c r="AY103" s="17" t="s">
        <v>131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80</v>
      </c>
      <c r="BK103" s="190">
        <f>ROUND(I103*H103,2)</f>
        <v>0</v>
      </c>
      <c r="BL103" s="17" t="s">
        <v>138</v>
      </c>
      <c r="BM103" s="189" t="s">
        <v>380</v>
      </c>
    </row>
    <row r="104" spans="1:65" s="2" customFormat="1" ht="11.25">
      <c r="A104" s="34"/>
      <c r="B104" s="35"/>
      <c r="C104" s="36"/>
      <c r="D104" s="191" t="s">
        <v>140</v>
      </c>
      <c r="E104" s="36"/>
      <c r="F104" s="192" t="s">
        <v>381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140</v>
      </c>
      <c r="AU104" s="17" t="s">
        <v>82</v>
      </c>
    </row>
    <row r="105" spans="1:65" s="2" customFormat="1" ht="11.25">
      <c r="A105" s="34"/>
      <c r="B105" s="35"/>
      <c r="C105" s="36"/>
      <c r="D105" s="196" t="s">
        <v>142</v>
      </c>
      <c r="E105" s="36"/>
      <c r="F105" s="197" t="s">
        <v>382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142</v>
      </c>
      <c r="AU105" s="17" t="s">
        <v>82</v>
      </c>
    </row>
    <row r="106" spans="1:65" s="2" customFormat="1" ht="19.5">
      <c r="A106" s="34"/>
      <c r="B106" s="35"/>
      <c r="C106" s="36"/>
      <c r="D106" s="191" t="s">
        <v>144</v>
      </c>
      <c r="E106" s="36"/>
      <c r="F106" s="198" t="s">
        <v>383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144</v>
      </c>
      <c r="AU106" s="17" t="s">
        <v>82</v>
      </c>
    </row>
    <row r="107" spans="1:65" s="13" customFormat="1" ht="11.25">
      <c r="B107" s="199"/>
      <c r="C107" s="200"/>
      <c r="D107" s="191" t="s">
        <v>152</v>
      </c>
      <c r="E107" s="201" t="s">
        <v>19</v>
      </c>
      <c r="F107" s="202" t="s">
        <v>297</v>
      </c>
      <c r="G107" s="200"/>
      <c r="H107" s="203">
        <v>636.4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152</v>
      </c>
      <c r="AU107" s="209" t="s">
        <v>82</v>
      </c>
      <c r="AV107" s="13" t="s">
        <v>82</v>
      </c>
      <c r="AW107" s="13" t="s">
        <v>35</v>
      </c>
      <c r="AX107" s="13" t="s">
        <v>73</v>
      </c>
      <c r="AY107" s="209" t="s">
        <v>131</v>
      </c>
    </row>
    <row r="108" spans="1:65" s="13" customFormat="1" ht="11.25">
      <c r="B108" s="199"/>
      <c r="C108" s="200"/>
      <c r="D108" s="191" t="s">
        <v>152</v>
      </c>
      <c r="E108" s="201" t="s">
        <v>19</v>
      </c>
      <c r="F108" s="202" t="s">
        <v>384</v>
      </c>
      <c r="G108" s="200"/>
      <c r="H108" s="203">
        <v>1726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152</v>
      </c>
      <c r="AU108" s="209" t="s">
        <v>82</v>
      </c>
      <c r="AV108" s="13" t="s">
        <v>82</v>
      </c>
      <c r="AW108" s="13" t="s">
        <v>35</v>
      </c>
      <c r="AX108" s="13" t="s">
        <v>73</v>
      </c>
      <c r="AY108" s="209" t="s">
        <v>131</v>
      </c>
    </row>
    <row r="109" spans="1:65" s="14" customFormat="1" ht="11.25">
      <c r="B109" s="220"/>
      <c r="C109" s="221"/>
      <c r="D109" s="191" t="s">
        <v>152</v>
      </c>
      <c r="E109" s="222" t="s">
        <v>19</v>
      </c>
      <c r="F109" s="223" t="s">
        <v>184</v>
      </c>
      <c r="G109" s="221"/>
      <c r="H109" s="224">
        <v>2362.4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152</v>
      </c>
      <c r="AU109" s="230" t="s">
        <v>82</v>
      </c>
      <c r="AV109" s="14" t="s">
        <v>138</v>
      </c>
      <c r="AW109" s="14" t="s">
        <v>35</v>
      </c>
      <c r="AX109" s="14" t="s">
        <v>80</v>
      </c>
      <c r="AY109" s="230" t="s">
        <v>131</v>
      </c>
    </row>
    <row r="110" spans="1:65" s="2" customFormat="1" ht="16.5" customHeight="1">
      <c r="A110" s="34"/>
      <c r="B110" s="35"/>
      <c r="C110" s="210" t="s">
        <v>138</v>
      </c>
      <c r="D110" s="210" t="s">
        <v>166</v>
      </c>
      <c r="E110" s="211" t="s">
        <v>300</v>
      </c>
      <c r="F110" s="212" t="s">
        <v>301</v>
      </c>
      <c r="G110" s="213" t="s">
        <v>302</v>
      </c>
      <c r="H110" s="214">
        <v>118.12</v>
      </c>
      <c r="I110" s="215"/>
      <c r="J110" s="216">
        <f>ROUND(I110*H110,2)</f>
        <v>0</v>
      </c>
      <c r="K110" s="212" t="s">
        <v>19</v>
      </c>
      <c r="L110" s="217"/>
      <c r="M110" s="218" t="s">
        <v>19</v>
      </c>
      <c r="N110" s="219" t="s">
        <v>44</v>
      </c>
      <c r="O110" s="64"/>
      <c r="P110" s="187">
        <f>O110*H110</f>
        <v>0</v>
      </c>
      <c r="Q110" s="187">
        <v>0.25</v>
      </c>
      <c r="R110" s="187">
        <f>Q110*H110</f>
        <v>29.53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170</v>
      </c>
      <c r="AT110" s="189" t="s">
        <v>166</v>
      </c>
      <c r="AU110" s="189" t="s">
        <v>82</v>
      </c>
      <c r="AY110" s="17" t="s">
        <v>131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80</v>
      </c>
      <c r="BK110" s="190">
        <f>ROUND(I110*H110,2)</f>
        <v>0</v>
      </c>
      <c r="BL110" s="17" t="s">
        <v>138</v>
      </c>
      <c r="BM110" s="189" t="s">
        <v>385</v>
      </c>
    </row>
    <row r="111" spans="1:65" s="2" customFormat="1" ht="11.25">
      <c r="A111" s="34"/>
      <c r="B111" s="35"/>
      <c r="C111" s="36"/>
      <c r="D111" s="191" t="s">
        <v>140</v>
      </c>
      <c r="E111" s="36"/>
      <c r="F111" s="192" t="s">
        <v>301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140</v>
      </c>
      <c r="AU111" s="17" t="s">
        <v>82</v>
      </c>
    </row>
    <row r="112" spans="1:65" s="13" customFormat="1" ht="11.25">
      <c r="B112" s="199"/>
      <c r="C112" s="200"/>
      <c r="D112" s="191" t="s">
        <v>152</v>
      </c>
      <c r="E112" s="201" t="s">
        <v>19</v>
      </c>
      <c r="F112" s="202" t="s">
        <v>386</v>
      </c>
      <c r="G112" s="200"/>
      <c r="H112" s="203">
        <v>118.12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152</v>
      </c>
      <c r="AU112" s="209" t="s">
        <v>82</v>
      </c>
      <c r="AV112" s="13" t="s">
        <v>82</v>
      </c>
      <c r="AW112" s="13" t="s">
        <v>35</v>
      </c>
      <c r="AX112" s="13" t="s">
        <v>80</v>
      </c>
      <c r="AY112" s="209" t="s">
        <v>131</v>
      </c>
    </row>
    <row r="113" spans="1:65" s="2" customFormat="1" ht="16.5" customHeight="1">
      <c r="A113" s="34"/>
      <c r="B113" s="35"/>
      <c r="C113" s="178" t="s">
        <v>165</v>
      </c>
      <c r="D113" s="178" t="s">
        <v>133</v>
      </c>
      <c r="E113" s="179" t="s">
        <v>387</v>
      </c>
      <c r="F113" s="180" t="s">
        <v>388</v>
      </c>
      <c r="G113" s="181" t="s">
        <v>177</v>
      </c>
      <c r="H113" s="182">
        <v>300</v>
      </c>
      <c r="I113" s="183"/>
      <c r="J113" s="184">
        <f>ROUND(I113*H113,2)</f>
        <v>0</v>
      </c>
      <c r="K113" s="180" t="s">
        <v>19</v>
      </c>
      <c r="L113" s="39"/>
      <c r="M113" s="185" t="s">
        <v>19</v>
      </c>
      <c r="N113" s="186" t="s">
        <v>44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138</v>
      </c>
      <c r="AT113" s="189" t="s">
        <v>133</v>
      </c>
      <c r="AU113" s="189" t="s">
        <v>82</v>
      </c>
      <c r="AY113" s="17" t="s">
        <v>131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80</v>
      </c>
      <c r="BK113" s="190">
        <f>ROUND(I113*H113,2)</f>
        <v>0</v>
      </c>
      <c r="BL113" s="17" t="s">
        <v>138</v>
      </c>
      <c r="BM113" s="189" t="s">
        <v>389</v>
      </c>
    </row>
    <row r="114" spans="1:65" s="2" customFormat="1" ht="11.25">
      <c r="A114" s="34"/>
      <c r="B114" s="35"/>
      <c r="C114" s="36"/>
      <c r="D114" s="191" t="s">
        <v>140</v>
      </c>
      <c r="E114" s="36"/>
      <c r="F114" s="192" t="s">
        <v>388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140</v>
      </c>
      <c r="AU114" s="17" t="s">
        <v>82</v>
      </c>
    </row>
    <row r="115" spans="1:65" s="2" customFormat="1" ht="19.5">
      <c r="A115" s="34"/>
      <c r="B115" s="35"/>
      <c r="C115" s="36"/>
      <c r="D115" s="191" t="s">
        <v>144</v>
      </c>
      <c r="E115" s="36"/>
      <c r="F115" s="198" t="s">
        <v>390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144</v>
      </c>
      <c r="AU115" s="17" t="s">
        <v>82</v>
      </c>
    </row>
    <row r="116" spans="1:65" s="13" customFormat="1" ht="11.25">
      <c r="B116" s="199"/>
      <c r="C116" s="200"/>
      <c r="D116" s="191" t="s">
        <v>152</v>
      </c>
      <c r="E116" s="201" t="s">
        <v>19</v>
      </c>
      <c r="F116" s="202" t="s">
        <v>391</v>
      </c>
      <c r="G116" s="200"/>
      <c r="H116" s="203">
        <v>300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152</v>
      </c>
      <c r="AU116" s="209" t="s">
        <v>82</v>
      </c>
      <c r="AV116" s="13" t="s">
        <v>82</v>
      </c>
      <c r="AW116" s="13" t="s">
        <v>35</v>
      </c>
      <c r="AX116" s="13" t="s">
        <v>80</v>
      </c>
      <c r="AY116" s="209" t="s">
        <v>131</v>
      </c>
    </row>
    <row r="117" spans="1:65" s="2" customFormat="1" ht="16.5" customHeight="1">
      <c r="A117" s="34"/>
      <c r="B117" s="35"/>
      <c r="C117" s="178" t="s">
        <v>174</v>
      </c>
      <c r="D117" s="178" t="s">
        <v>133</v>
      </c>
      <c r="E117" s="179" t="s">
        <v>392</v>
      </c>
      <c r="F117" s="180" t="s">
        <v>393</v>
      </c>
      <c r="G117" s="181" t="s">
        <v>308</v>
      </c>
      <c r="H117" s="182">
        <v>18060</v>
      </c>
      <c r="I117" s="183"/>
      <c r="J117" s="184">
        <f>ROUND(I117*H117,2)</f>
        <v>0</v>
      </c>
      <c r="K117" s="180" t="s">
        <v>19</v>
      </c>
      <c r="L117" s="39"/>
      <c r="M117" s="185" t="s">
        <v>19</v>
      </c>
      <c r="N117" s="186" t="s">
        <v>44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138</v>
      </c>
      <c r="AT117" s="189" t="s">
        <v>133</v>
      </c>
      <c r="AU117" s="189" t="s">
        <v>82</v>
      </c>
      <c r="AY117" s="17" t="s">
        <v>131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80</v>
      </c>
      <c r="BK117" s="190">
        <f>ROUND(I117*H117,2)</f>
        <v>0</v>
      </c>
      <c r="BL117" s="17" t="s">
        <v>138</v>
      </c>
      <c r="BM117" s="189" t="s">
        <v>394</v>
      </c>
    </row>
    <row r="118" spans="1:65" s="2" customFormat="1" ht="11.25">
      <c r="A118" s="34"/>
      <c r="B118" s="35"/>
      <c r="C118" s="36"/>
      <c r="D118" s="191" t="s">
        <v>140</v>
      </c>
      <c r="E118" s="36"/>
      <c r="F118" s="192" t="s">
        <v>393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140</v>
      </c>
      <c r="AU118" s="17" t="s">
        <v>82</v>
      </c>
    </row>
    <row r="119" spans="1:65" s="2" customFormat="1" ht="19.5">
      <c r="A119" s="34"/>
      <c r="B119" s="35"/>
      <c r="C119" s="36"/>
      <c r="D119" s="191" t="s">
        <v>144</v>
      </c>
      <c r="E119" s="36"/>
      <c r="F119" s="198" t="s">
        <v>395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144</v>
      </c>
      <c r="AU119" s="17" t="s">
        <v>82</v>
      </c>
    </row>
    <row r="120" spans="1:65" s="13" customFormat="1" ht="11.25">
      <c r="B120" s="199"/>
      <c r="C120" s="200"/>
      <c r="D120" s="191" t="s">
        <v>152</v>
      </c>
      <c r="E120" s="201" t="s">
        <v>19</v>
      </c>
      <c r="F120" s="202" t="s">
        <v>396</v>
      </c>
      <c r="G120" s="200"/>
      <c r="H120" s="203">
        <v>18060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152</v>
      </c>
      <c r="AU120" s="209" t="s">
        <v>82</v>
      </c>
      <c r="AV120" s="13" t="s">
        <v>82</v>
      </c>
      <c r="AW120" s="13" t="s">
        <v>35</v>
      </c>
      <c r="AX120" s="13" t="s">
        <v>80</v>
      </c>
      <c r="AY120" s="209" t="s">
        <v>131</v>
      </c>
    </row>
    <row r="121" spans="1:65" s="2" customFormat="1" ht="21.75" customHeight="1">
      <c r="A121" s="34"/>
      <c r="B121" s="35"/>
      <c r="C121" s="178" t="s">
        <v>185</v>
      </c>
      <c r="D121" s="178" t="s">
        <v>133</v>
      </c>
      <c r="E121" s="179" t="s">
        <v>397</v>
      </c>
      <c r="F121" s="180" t="s">
        <v>398</v>
      </c>
      <c r="G121" s="181" t="s">
        <v>136</v>
      </c>
      <c r="H121" s="182">
        <v>40</v>
      </c>
      <c r="I121" s="183"/>
      <c r="J121" s="184">
        <f>ROUND(I121*H121,2)</f>
        <v>0</v>
      </c>
      <c r="K121" s="180" t="s">
        <v>137</v>
      </c>
      <c r="L121" s="39"/>
      <c r="M121" s="185" t="s">
        <v>19</v>
      </c>
      <c r="N121" s="186" t="s">
        <v>44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138</v>
      </c>
      <c r="AT121" s="189" t="s">
        <v>133</v>
      </c>
      <c r="AU121" s="189" t="s">
        <v>82</v>
      </c>
      <c r="AY121" s="17" t="s">
        <v>131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7" t="s">
        <v>80</v>
      </c>
      <c r="BK121" s="190">
        <f>ROUND(I121*H121,2)</f>
        <v>0</v>
      </c>
      <c r="BL121" s="17" t="s">
        <v>138</v>
      </c>
      <c r="BM121" s="189" t="s">
        <v>399</v>
      </c>
    </row>
    <row r="122" spans="1:65" s="2" customFormat="1" ht="11.25">
      <c r="A122" s="34"/>
      <c r="B122" s="35"/>
      <c r="C122" s="36"/>
      <c r="D122" s="191" t="s">
        <v>140</v>
      </c>
      <c r="E122" s="36"/>
      <c r="F122" s="192" t="s">
        <v>400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140</v>
      </c>
      <c r="AU122" s="17" t="s">
        <v>82</v>
      </c>
    </row>
    <row r="123" spans="1:65" s="2" customFormat="1" ht="11.25">
      <c r="A123" s="34"/>
      <c r="B123" s="35"/>
      <c r="C123" s="36"/>
      <c r="D123" s="196" t="s">
        <v>142</v>
      </c>
      <c r="E123" s="36"/>
      <c r="F123" s="197" t="s">
        <v>401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142</v>
      </c>
      <c r="AU123" s="17" t="s">
        <v>82</v>
      </c>
    </row>
    <row r="124" spans="1:65" s="2" customFormat="1" ht="19.5">
      <c r="A124" s="34"/>
      <c r="B124" s="35"/>
      <c r="C124" s="36"/>
      <c r="D124" s="191" t="s">
        <v>144</v>
      </c>
      <c r="E124" s="36"/>
      <c r="F124" s="198" t="s">
        <v>402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144</v>
      </c>
      <c r="AU124" s="17" t="s">
        <v>82</v>
      </c>
    </row>
    <row r="125" spans="1:65" s="13" customFormat="1" ht="11.25">
      <c r="B125" s="199"/>
      <c r="C125" s="200"/>
      <c r="D125" s="191" t="s">
        <v>152</v>
      </c>
      <c r="E125" s="201" t="s">
        <v>19</v>
      </c>
      <c r="F125" s="202" t="s">
        <v>403</v>
      </c>
      <c r="G125" s="200"/>
      <c r="H125" s="203">
        <v>40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152</v>
      </c>
      <c r="AU125" s="209" t="s">
        <v>82</v>
      </c>
      <c r="AV125" s="13" t="s">
        <v>82</v>
      </c>
      <c r="AW125" s="13" t="s">
        <v>35</v>
      </c>
      <c r="AX125" s="13" t="s">
        <v>80</v>
      </c>
      <c r="AY125" s="209" t="s">
        <v>131</v>
      </c>
    </row>
    <row r="126" spans="1:65" s="2" customFormat="1" ht="16.5" customHeight="1">
      <c r="A126" s="34"/>
      <c r="B126" s="35"/>
      <c r="C126" s="178" t="s">
        <v>170</v>
      </c>
      <c r="D126" s="178" t="s">
        <v>133</v>
      </c>
      <c r="E126" s="179" t="s">
        <v>404</v>
      </c>
      <c r="F126" s="180" t="s">
        <v>405</v>
      </c>
      <c r="G126" s="181" t="s">
        <v>302</v>
      </c>
      <c r="H126" s="182">
        <v>243.95</v>
      </c>
      <c r="I126" s="183"/>
      <c r="J126" s="184">
        <f>ROUND(I126*H126,2)</f>
        <v>0</v>
      </c>
      <c r="K126" s="180" t="s">
        <v>137</v>
      </c>
      <c r="L126" s="39"/>
      <c r="M126" s="185" t="s">
        <v>19</v>
      </c>
      <c r="N126" s="186" t="s">
        <v>44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138</v>
      </c>
      <c r="AT126" s="189" t="s">
        <v>133</v>
      </c>
      <c r="AU126" s="189" t="s">
        <v>82</v>
      </c>
      <c r="AY126" s="17" t="s">
        <v>131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80</v>
      </c>
      <c r="BK126" s="190">
        <f>ROUND(I126*H126,2)</f>
        <v>0</v>
      </c>
      <c r="BL126" s="17" t="s">
        <v>138</v>
      </c>
      <c r="BM126" s="189" t="s">
        <v>406</v>
      </c>
    </row>
    <row r="127" spans="1:65" s="2" customFormat="1" ht="11.25">
      <c r="A127" s="34"/>
      <c r="B127" s="35"/>
      <c r="C127" s="36"/>
      <c r="D127" s="191" t="s">
        <v>140</v>
      </c>
      <c r="E127" s="36"/>
      <c r="F127" s="192" t="s">
        <v>407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140</v>
      </c>
      <c r="AU127" s="17" t="s">
        <v>82</v>
      </c>
    </row>
    <row r="128" spans="1:65" s="2" customFormat="1" ht="11.25">
      <c r="A128" s="34"/>
      <c r="B128" s="35"/>
      <c r="C128" s="36"/>
      <c r="D128" s="196" t="s">
        <v>142</v>
      </c>
      <c r="E128" s="36"/>
      <c r="F128" s="197" t="s">
        <v>408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142</v>
      </c>
      <c r="AU128" s="17" t="s">
        <v>82</v>
      </c>
    </row>
    <row r="129" spans="1:65" s="2" customFormat="1" ht="19.5">
      <c r="A129" s="34"/>
      <c r="B129" s="35"/>
      <c r="C129" s="36"/>
      <c r="D129" s="191" t="s">
        <v>144</v>
      </c>
      <c r="E129" s="36"/>
      <c r="F129" s="198" t="s">
        <v>409</v>
      </c>
      <c r="G129" s="36"/>
      <c r="H129" s="36"/>
      <c r="I129" s="193"/>
      <c r="J129" s="36"/>
      <c r="K129" s="36"/>
      <c r="L129" s="39"/>
      <c r="M129" s="194"/>
      <c r="N129" s="19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144</v>
      </c>
      <c r="AU129" s="17" t="s">
        <v>82</v>
      </c>
    </row>
    <row r="130" spans="1:65" s="13" customFormat="1" ht="11.25">
      <c r="B130" s="199"/>
      <c r="C130" s="200"/>
      <c r="D130" s="191" t="s">
        <v>152</v>
      </c>
      <c r="E130" s="201" t="s">
        <v>19</v>
      </c>
      <c r="F130" s="202" t="s">
        <v>410</v>
      </c>
      <c r="G130" s="200"/>
      <c r="H130" s="203">
        <v>167.2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152</v>
      </c>
      <c r="AU130" s="209" t="s">
        <v>82</v>
      </c>
      <c r="AV130" s="13" t="s">
        <v>82</v>
      </c>
      <c r="AW130" s="13" t="s">
        <v>35</v>
      </c>
      <c r="AX130" s="13" t="s">
        <v>73</v>
      </c>
      <c r="AY130" s="209" t="s">
        <v>131</v>
      </c>
    </row>
    <row r="131" spans="1:65" s="13" customFormat="1" ht="11.25">
      <c r="B131" s="199"/>
      <c r="C131" s="200"/>
      <c r="D131" s="191" t="s">
        <v>152</v>
      </c>
      <c r="E131" s="201" t="s">
        <v>19</v>
      </c>
      <c r="F131" s="202" t="s">
        <v>411</v>
      </c>
      <c r="G131" s="200"/>
      <c r="H131" s="203">
        <v>70.5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152</v>
      </c>
      <c r="AU131" s="209" t="s">
        <v>82</v>
      </c>
      <c r="AV131" s="13" t="s">
        <v>82</v>
      </c>
      <c r="AW131" s="13" t="s">
        <v>35</v>
      </c>
      <c r="AX131" s="13" t="s">
        <v>73</v>
      </c>
      <c r="AY131" s="209" t="s">
        <v>131</v>
      </c>
    </row>
    <row r="132" spans="1:65" s="13" customFormat="1" ht="11.25">
      <c r="B132" s="199"/>
      <c r="C132" s="200"/>
      <c r="D132" s="191" t="s">
        <v>152</v>
      </c>
      <c r="E132" s="201" t="s">
        <v>19</v>
      </c>
      <c r="F132" s="202" t="s">
        <v>412</v>
      </c>
      <c r="G132" s="200"/>
      <c r="H132" s="203">
        <v>6.25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152</v>
      </c>
      <c r="AU132" s="209" t="s">
        <v>82</v>
      </c>
      <c r="AV132" s="13" t="s">
        <v>82</v>
      </c>
      <c r="AW132" s="13" t="s">
        <v>35</v>
      </c>
      <c r="AX132" s="13" t="s">
        <v>73</v>
      </c>
      <c r="AY132" s="209" t="s">
        <v>131</v>
      </c>
    </row>
    <row r="133" spans="1:65" s="14" customFormat="1" ht="11.25">
      <c r="B133" s="220"/>
      <c r="C133" s="221"/>
      <c r="D133" s="191" t="s">
        <v>152</v>
      </c>
      <c r="E133" s="222" t="s">
        <v>19</v>
      </c>
      <c r="F133" s="223" t="s">
        <v>184</v>
      </c>
      <c r="G133" s="221"/>
      <c r="H133" s="224">
        <v>243.95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152</v>
      </c>
      <c r="AU133" s="230" t="s">
        <v>82</v>
      </c>
      <c r="AV133" s="14" t="s">
        <v>138</v>
      </c>
      <c r="AW133" s="14" t="s">
        <v>35</v>
      </c>
      <c r="AX133" s="14" t="s">
        <v>80</v>
      </c>
      <c r="AY133" s="230" t="s">
        <v>131</v>
      </c>
    </row>
    <row r="134" spans="1:65" s="2" customFormat="1" ht="16.5" customHeight="1">
      <c r="A134" s="34"/>
      <c r="B134" s="35"/>
      <c r="C134" s="178" t="s">
        <v>203</v>
      </c>
      <c r="D134" s="178" t="s">
        <v>133</v>
      </c>
      <c r="E134" s="179" t="s">
        <v>413</v>
      </c>
      <c r="F134" s="180" t="s">
        <v>414</v>
      </c>
      <c r="G134" s="181" t="s">
        <v>302</v>
      </c>
      <c r="H134" s="182">
        <v>243.95</v>
      </c>
      <c r="I134" s="183"/>
      <c r="J134" s="184">
        <f>ROUND(I134*H134,2)</f>
        <v>0</v>
      </c>
      <c r="K134" s="180" t="s">
        <v>137</v>
      </c>
      <c r="L134" s="39"/>
      <c r="M134" s="185" t="s">
        <v>19</v>
      </c>
      <c r="N134" s="186" t="s">
        <v>44</v>
      </c>
      <c r="O134" s="64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138</v>
      </c>
      <c r="AT134" s="189" t="s">
        <v>133</v>
      </c>
      <c r="AU134" s="189" t="s">
        <v>82</v>
      </c>
      <c r="AY134" s="17" t="s">
        <v>131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80</v>
      </c>
      <c r="BK134" s="190">
        <f>ROUND(I134*H134,2)</f>
        <v>0</v>
      </c>
      <c r="BL134" s="17" t="s">
        <v>138</v>
      </c>
      <c r="BM134" s="189" t="s">
        <v>415</v>
      </c>
    </row>
    <row r="135" spans="1:65" s="2" customFormat="1" ht="11.25">
      <c r="A135" s="34"/>
      <c r="B135" s="35"/>
      <c r="C135" s="36"/>
      <c r="D135" s="191" t="s">
        <v>140</v>
      </c>
      <c r="E135" s="36"/>
      <c r="F135" s="192" t="s">
        <v>416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140</v>
      </c>
      <c r="AU135" s="17" t="s">
        <v>82</v>
      </c>
    </row>
    <row r="136" spans="1:65" s="2" customFormat="1" ht="11.25">
      <c r="A136" s="34"/>
      <c r="B136" s="35"/>
      <c r="C136" s="36"/>
      <c r="D136" s="196" t="s">
        <v>142</v>
      </c>
      <c r="E136" s="36"/>
      <c r="F136" s="197" t="s">
        <v>417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142</v>
      </c>
      <c r="AU136" s="17" t="s">
        <v>82</v>
      </c>
    </row>
    <row r="137" spans="1:65" s="2" customFormat="1" ht="16.5" customHeight="1">
      <c r="A137" s="34"/>
      <c r="B137" s="35"/>
      <c r="C137" s="178" t="s">
        <v>211</v>
      </c>
      <c r="D137" s="178" t="s">
        <v>133</v>
      </c>
      <c r="E137" s="179" t="s">
        <v>418</v>
      </c>
      <c r="F137" s="180" t="s">
        <v>419</v>
      </c>
      <c r="G137" s="181" t="s">
        <v>302</v>
      </c>
      <c r="H137" s="182">
        <v>243.95</v>
      </c>
      <c r="I137" s="183"/>
      <c r="J137" s="184">
        <f>ROUND(I137*H137,2)</f>
        <v>0</v>
      </c>
      <c r="K137" s="180" t="s">
        <v>137</v>
      </c>
      <c r="L137" s="39"/>
      <c r="M137" s="185" t="s">
        <v>19</v>
      </c>
      <c r="N137" s="186" t="s">
        <v>44</v>
      </c>
      <c r="O137" s="64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138</v>
      </c>
      <c r="AT137" s="189" t="s">
        <v>133</v>
      </c>
      <c r="AU137" s="189" t="s">
        <v>82</v>
      </c>
      <c r="AY137" s="17" t="s">
        <v>131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80</v>
      </c>
      <c r="BK137" s="190">
        <f>ROUND(I137*H137,2)</f>
        <v>0</v>
      </c>
      <c r="BL137" s="17" t="s">
        <v>138</v>
      </c>
      <c r="BM137" s="189" t="s">
        <v>420</v>
      </c>
    </row>
    <row r="138" spans="1:65" s="2" customFormat="1" ht="11.25">
      <c r="A138" s="34"/>
      <c r="B138" s="35"/>
      <c r="C138" s="36"/>
      <c r="D138" s="191" t="s">
        <v>140</v>
      </c>
      <c r="E138" s="36"/>
      <c r="F138" s="192" t="s">
        <v>421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140</v>
      </c>
      <c r="AU138" s="17" t="s">
        <v>82</v>
      </c>
    </row>
    <row r="139" spans="1:65" s="2" customFormat="1" ht="11.25">
      <c r="A139" s="34"/>
      <c r="B139" s="35"/>
      <c r="C139" s="36"/>
      <c r="D139" s="196" t="s">
        <v>142</v>
      </c>
      <c r="E139" s="36"/>
      <c r="F139" s="197" t="s">
        <v>422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142</v>
      </c>
      <c r="AU139" s="17" t="s">
        <v>82</v>
      </c>
    </row>
    <row r="140" spans="1:65" s="2" customFormat="1" ht="19.5">
      <c r="A140" s="34"/>
      <c r="B140" s="35"/>
      <c r="C140" s="36"/>
      <c r="D140" s="191" t="s">
        <v>144</v>
      </c>
      <c r="E140" s="36"/>
      <c r="F140" s="198" t="s">
        <v>423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144</v>
      </c>
      <c r="AU140" s="17" t="s">
        <v>82</v>
      </c>
    </row>
    <row r="141" spans="1:65" s="13" customFormat="1" ht="11.25">
      <c r="B141" s="199"/>
      <c r="C141" s="200"/>
      <c r="D141" s="191" t="s">
        <v>152</v>
      </c>
      <c r="E141" s="201" t="s">
        <v>19</v>
      </c>
      <c r="F141" s="202" t="s">
        <v>424</v>
      </c>
      <c r="G141" s="200"/>
      <c r="H141" s="203">
        <v>243.95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152</v>
      </c>
      <c r="AU141" s="209" t="s">
        <v>82</v>
      </c>
      <c r="AV141" s="13" t="s">
        <v>82</v>
      </c>
      <c r="AW141" s="13" t="s">
        <v>35</v>
      </c>
      <c r="AX141" s="13" t="s">
        <v>80</v>
      </c>
      <c r="AY141" s="209" t="s">
        <v>131</v>
      </c>
    </row>
    <row r="142" spans="1:65" s="2" customFormat="1" ht="21.75" customHeight="1">
      <c r="A142" s="34"/>
      <c r="B142" s="35"/>
      <c r="C142" s="178" t="s">
        <v>218</v>
      </c>
      <c r="D142" s="178" t="s">
        <v>133</v>
      </c>
      <c r="E142" s="179" t="s">
        <v>175</v>
      </c>
      <c r="F142" s="180" t="s">
        <v>176</v>
      </c>
      <c r="G142" s="181" t="s">
        <v>177</v>
      </c>
      <c r="H142" s="182">
        <v>154</v>
      </c>
      <c r="I142" s="183"/>
      <c r="J142" s="184">
        <f>ROUND(I142*H142,2)</f>
        <v>0</v>
      </c>
      <c r="K142" s="180" t="s">
        <v>137</v>
      </c>
      <c r="L142" s="39"/>
      <c r="M142" s="185" t="s">
        <v>19</v>
      </c>
      <c r="N142" s="186" t="s">
        <v>44</v>
      </c>
      <c r="O142" s="64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138</v>
      </c>
      <c r="AT142" s="189" t="s">
        <v>133</v>
      </c>
      <c r="AU142" s="189" t="s">
        <v>82</v>
      </c>
      <c r="AY142" s="17" t="s">
        <v>131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80</v>
      </c>
      <c r="BK142" s="190">
        <f>ROUND(I142*H142,2)</f>
        <v>0</v>
      </c>
      <c r="BL142" s="17" t="s">
        <v>138</v>
      </c>
      <c r="BM142" s="189" t="s">
        <v>425</v>
      </c>
    </row>
    <row r="143" spans="1:65" s="2" customFormat="1" ht="19.5">
      <c r="A143" s="34"/>
      <c r="B143" s="35"/>
      <c r="C143" s="36"/>
      <c r="D143" s="191" t="s">
        <v>140</v>
      </c>
      <c r="E143" s="36"/>
      <c r="F143" s="192" t="s">
        <v>179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140</v>
      </c>
      <c r="AU143" s="17" t="s">
        <v>82</v>
      </c>
    </row>
    <row r="144" spans="1:65" s="2" customFormat="1" ht="11.25">
      <c r="A144" s="34"/>
      <c r="B144" s="35"/>
      <c r="C144" s="36"/>
      <c r="D144" s="196" t="s">
        <v>142</v>
      </c>
      <c r="E144" s="36"/>
      <c r="F144" s="197" t="s">
        <v>180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142</v>
      </c>
      <c r="AU144" s="17" t="s">
        <v>82</v>
      </c>
    </row>
    <row r="145" spans="1:65" s="2" customFormat="1" ht="19.5">
      <c r="A145" s="34"/>
      <c r="B145" s="35"/>
      <c r="C145" s="36"/>
      <c r="D145" s="191" t="s">
        <v>144</v>
      </c>
      <c r="E145" s="36"/>
      <c r="F145" s="198" t="s">
        <v>426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144</v>
      </c>
      <c r="AU145" s="17" t="s">
        <v>82</v>
      </c>
    </row>
    <row r="146" spans="1:65" s="2" customFormat="1" ht="16.5" customHeight="1">
      <c r="A146" s="34"/>
      <c r="B146" s="35"/>
      <c r="C146" s="178" t="s">
        <v>231</v>
      </c>
      <c r="D146" s="178" t="s">
        <v>133</v>
      </c>
      <c r="E146" s="179" t="s">
        <v>186</v>
      </c>
      <c r="F146" s="180" t="s">
        <v>187</v>
      </c>
      <c r="G146" s="181" t="s">
        <v>177</v>
      </c>
      <c r="H146" s="182">
        <v>83</v>
      </c>
      <c r="I146" s="183"/>
      <c r="J146" s="184">
        <f>ROUND(I146*H146,2)</f>
        <v>0</v>
      </c>
      <c r="K146" s="180" t="s">
        <v>137</v>
      </c>
      <c r="L146" s="39"/>
      <c r="M146" s="185" t="s">
        <v>19</v>
      </c>
      <c r="N146" s="186" t="s">
        <v>44</v>
      </c>
      <c r="O146" s="64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138</v>
      </c>
      <c r="AT146" s="189" t="s">
        <v>133</v>
      </c>
      <c r="AU146" s="189" t="s">
        <v>82</v>
      </c>
      <c r="AY146" s="17" t="s">
        <v>131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80</v>
      </c>
      <c r="BK146" s="190">
        <f>ROUND(I146*H146,2)</f>
        <v>0</v>
      </c>
      <c r="BL146" s="17" t="s">
        <v>138</v>
      </c>
      <c r="BM146" s="189" t="s">
        <v>427</v>
      </c>
    </row>
    <row r="147" spans="1:65" s="2" customFormat="1" ht="11.25">
      <c r="A147" s="34"/>
      <c r="B147" s="35"/>
      <c r="C147" s="36"/>
      <c r="D147" s="191" t="s">
        <v>140</v>
      </c>
      <c r="E147" s="36"/>
      <c r="F147" s="192" t="s">
        <v>189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140</v>
      </c>
      <c r="AU147" s="17" t="s">
        <v>82</v>
      </c>
    </row>
    <row r="148" spans="1:65" s="2" customFormat="1" ht="11.25">
      <c r="A148" s="34"/>
      <c r="B148" s="35"/>
      <c r="C148" s="36"/>
      <c r="D148" s="196" t="s">
        <v>142</v>
      </c>
      <c r="E148" s="36"/>
      <c r="F148" s="197" t="s">
        <v>190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142</v>
      </c>
      <c r="AU148" s="17" t="s">
        <v>82</v>
      </c>
    </row>
    <row r="149" spans="1:65" s="2" customFormat="1" ht="19.5">
      <c r="A149" s="34"/>
      <c r="B149" s="35"/>
      <c r="C149" s="36"/>
      <c r="D149" s="191" t="s">
        <v>144</v>
      </c>
      <c r="E149" s="36"/>
      <c r="F149" s="198" t="s">
        <v>428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144</v>
      </c>
      <c r="AU149" s="17" t="s">
        <v>82</v>
      </c>
    </row>
    <row r="150" spans="1:65" s="13" customFormat="1" ht="11.25">
      <c r="B150" s="199"/>
      <c r="C150" s="200"/>
      <c r="D150" s="191" t="s">
        <v>152</v>
      </c>
      <c r="E150" s="201" t="s">
        <v>19</v>
      </c>
      <c r="F150" s="202" t="s">
        <v>429</v>
      </c>
      <c r="G150" s="200"/>
      <c r="H150" s="203">
        <v>83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152</v>
      </c>
      <c r="AU150" s="209" t="s">
        <v>82</v>
      </c>
      <c r="AV150" s="13" t="s">
        <v>82</v>
      </c>
      <c r="AW150" s="13" t="s">
        <v>35</v>
      </c>
      <c r="AX150" s="13" t="s">
        <v>80</v>
      </c>
      <c r="AY150" s="209" t="s">
        <v>131</v>
      </c>
    </row>
    <row r="151" spans="1:65" s="2" customFormat="1" ht="16.5" customHeight="1">
      <c r="A151" s="34"/>
      <c r="B151" s="35"/>
      <c r="C151" s="210" t="s">
        <v>238</v>
      </c>
      <c r="D151" s="210" t="s">
        <v>166</v>
      </c>
      <c r="E151" s="211" t="s">
        <v>192</v>
      </c>
      <c r="F151" s="212" t="s">
        <v>193</v>
      </c>
      <c r="G151" s="213" t="s">
        <v>177</v>
      </c>
      <c r="H151" s="214">
        <v>75</v>
      </c>
      <c r="I151" s="215"/>
      <c r="J151" s="216">
        <f>ROUND(I151*H151,2)</f>
        <v>0</v>
      </c>
      <c r="K151" s="212" t="s">
        <v>19</v>
      </c>
      <c r="L151" s="217"/>
      <c r="M151" s="218" t="s">
        <v>19</v>
      </c>
      <c r="N151" s="219" t="s">
        <v>44</v>
      </c>
      <c r="O151" s="64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170</v>
      </c>
      <c r="AT151" s="189" t="s">
        <v>166</v>
      </c>
      <c r="AU151" s="189" t="s">
        <v>82</v>
      </c>
      <c r="AY151" s="17" t="s">
        <v>131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80</v>
      </c>
      <c r="BK151" s="190">
        <f>ROUND(I151*H151,2)</f>
        <v>0</v>
      </c>
      <c r="BL151" s="17" t="s">
        <v>138</v>
      </c>
      <c r="BM151" s="189" t="s">
        <v>430</v>
      </c>
    </row>
    <row r="152" spans="1:65" s="2" customFormat="1" ht="11.25">
      <c r="A152" s="34"/>
      <c r="B152" s="35"/>
      <c r="C152" s="36"/>
      <c r="D152" s="191" t="s">
        <v>140</v>
      </c>
      <c r="E152" s="36"/>
      <c r="F152" s="192" t="s">
        <v>193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140</v>
      </c>
      <c r="AU152" s="17" t="s">
        <v>82</v>
      </c>
    </row>
    <row r="153" spans="1:65" s="13" customFormat="1" ht="11.25">
      <c r="B153" s="199"/>
      <c r="C153" s="200"/>
      <c r="D153" s="191" t="s">
        <v>152</v>
      </c>
      <c r="E153" s="201" t="s">
        <v>19</v>
      </c>
      <c r="F153" s="202" t="s">
        <v>431</v>
      </c>
      <c r="G153" s="200"/>
      <c r="H153" s="203">
        <v>75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152</v>
      </c>
      <c r="AU153" s="209" t="s">
        <v>82</v>
      </c>
      <c r="AV153" s="13" t="s">
        <v>82</v>
      </c>
      <c r="AW153" s="13" t="s">
        <v>35</v>
      </c>
      <c r="AX153" s="13" t="s">
        <v>80</v>
      </c>
      <c r="AY153" s="209" t="s">
        <v>131</v>
      </c>
    </row>
    <row r="154" spans="1:65" s="2" customFormat="1" ht="16.5" customHeight="1">
      <c r="A154" s="34"/>
      <c r="B154" s="35"/>
      <c r="C154" s="210" t="s">
        <v>244</v>
      </c>
      <c r="D154" s="210" t="s">
        <v>166</v>
      </c>
      <c r="E154" s="211" t="s">
        <v>432</v>
      </c>
      <c r="F154" s="212" t="s">
        <v>433</v>
      </c>
      <c r="G154" s="213" t="s">
        <v>177</v>
      </c>
      <c r="H154" s="214">
        <v>8</v>
      </c>
      <c r="I154" s="215"/>
      <c r="J154" s="216">
        <f>ROUND(I154*H154,2)</f>
        <v>0</v>
      </c>
      <c r="K154" s="212" t="s">
        <v>19</v>
      </c>
      <c r="L154" s="217"/>
      <c r="M154" s="218" t="s">
        <v>19</v>
      </c>
      <c r="N154" s="219" t="s">
        <v>44</v>
      </c>
      <c r="O154" s="64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170</v>
      </c>
      <c r="AT154" s="189" t="s">
        <v>166</v>
      </c>
      <c r="AU154" s="189" t="s">
        <v>82</v>
      </c>
      <c r="AY154" s="17" t="s">
        <v>131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80</v>
      </c>
      <c r="BK154" s="190">
        <f>ROUND(I154*H154,2)</f>
        <v>0</v>
      </c>
      <c r="BL154" s="17" t="s">
        <v>138</v>
      </c>
      <c r="BM154" s="189" t="s">
        <v>434</v>
      </c>
    </row>
    <row r="155" spans="1:65" s="2" customFormat="1" ht="11.25">
      <c r="A155" s="34"/>
      <c r="B155" s="35"/>
      <c r="C155" s="36"/>
      <c r="D155" s="191" t="s">
        <v>140</v>
      </c>
      <c r="E155" s="36"/>
      <c r="F155" s="192" t="s">
        <v>433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140</v>
      </c>
      <c r="AU155" s="17" t="s">
        <v>82</v>
      </c>
    </row>
    <row r="156" spans="1:65" s="13" customFormat="1" ht="11.25">
      <c r="B156" s="199"/>
      <c r="C156" s="200"/>
      <c r="D156" s="191" t="s">
        <v>152</v>
      </c>
      <c r="E156" s="201" t="s">
        <v>19</v>
      </c>
      <c r="F156" s="202" t="s">
        <v>435</v>
      </c>
      <c r="G156" s="200"/>
      <c r="H156" s="203">
        <v>8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152</v>
      </c>
      <c r="AU156" s="209" t="s">
        <v>82</v>
      </c>
      <c r="AV156" s="13" t="s">
        <v>82</v>
      </c>
      <c r="AW156" s="13" t="s">
        <v>35</v>
      </c>
      <c r="AX156" s="13" t="s">
        <v>80</v>
      </c>
      <c r="AY156" s="209" t="s">
        <v>131</v>
      </c>
    </row>
    <row r="157" spans="1:65" s="2" customFormat="1" ht="16.5" customHeight="1">
      <c r="A157" s="34"/>
      <c r="B157" s="35"/>
      <c r="C157" s="178" t="s">
        <v>8</v>
      </c>
      <c r="D157" s="178" t="s">
        <v>133</v>
      </c>
      <c r="E157" s="179" t="s">
        <v>212</v>
      </c>
      <c r="F157" s="180" t="s">
        <v>213</v>
      </c>
      <c r="G157" s="181" t="s">
        <v>177</v>
      </c>
      <c r="H157" s="182">
        <v>71</v>
      </c>
      <c r="I157" s="183"/>
      <c r="J157" s="184">
        <f>ROUND(I157*H157,2)</f>
        <v>0</v>
      </c>
      <c r="K157" s="180" t="s">
        <v>137</v>
      </c>
      <c r="L157" s="39"/>
      <c r="M157" s="185" t="s">
        <v>19</v>
      </c>
      <c r="N157" s="186" t="s">
        <v>44</v>
      </c>
      <c r="O157" s="64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138</v>
      </c>
      <c r="AT157" s="189" t="s">
        <v>133</v>
      </c>
      <c r="AU157" s="189" t="s">
        <v>82</v>
      </c>
      <c r="AY157" s="17" t="s">
        <v>131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80</v>
      </c>
      <c r="BK157" s="190">
        <f>ROUND(I157*H157,2)</f>
        <v>0</v>
      </c>
      <c r="BL157" s="17" t="s">
        <v>138</v>
      </c>
      <c r="BM157" s="189" t="s">
        <v>436</v>
      </c>
    </row>
    <row r="158" spans="1:65" s="2" customFormat="1" ht="11.25">
      <c r="A158" s="34"/>
      <c r="B158" s="35"/>
      <c r="C158" s="36"/>
      <c r="D158" s="191" t="s">
        <v>140</v>
      </c>
      <c r="E158" s="36"/>
      <c r="F158" s="192" t="s">
        <v>215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140</v>
      </c>
      <c r="AU158" s="17" t="s">
        <v>82</v>
      </c>
    </row>
    <row r="159" spans="1:65" s="2" customFormat="1" ht="11.25">
      <c r="A159" s="34"/>
      <c r="B159" s="35"/>
      <c r="C159" s="36"/>
      <c r="D159" s="196" t="s">
        <v>142</v>
      </c>
      <c r="E159" s="36"/>
      <c r="F159" s="197" t="s">
        <v>216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142</v>
      </c>
      <c r="AU159" s="17" t="s">
        <v>82</v>
      </c>
    </row>
    <row r="160" spans="1:65" s="2" customFormat="1" ht="19.5">
      <c r="A160" s="34"/>
      <c r="B160" s="35"/>
      <c r="C160" s="36"/>
      <c r="D160" s="191" t="s">
        <v>144</v>
      </c>
      <c r="E160" s="36"/>
      <c r="F160" s="198" t="s">
        <v>437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144</v>
      </c>
      <c r="AU160" s="17" t="s">
        <v>82</v>
      </c>
    </row>
    <row r="161" spans="1:65" s="2" customFormat="1" ht="16.5" customHeight="1">
      <c r="A161" s="34"/>
      <c r="B161" s="35"/>
      <c r="C161" s="210" t="s">
        <v>256</v>
      </c>
      <c r="D161" s="210" t="s">
        <v>166</v>
      </c>
      <c r="E161" s="211" t="s">
        <v>219</v>
      </c>
      <c r="F161" s="212" t="s">
        <v>220</v>
      </c>
      <c r="G161" s="213" t="s">
        <v>177</v>
      </c>
      <c r="H161" s="214">
        <v>71</v>
      </c>
      <c r="I161" s="215"/>
      <c r="J161" s="216">
        <f>ROUND(I161*H161,2)</f>
        <v>0</v>
      </c>
      <c r="K161" s="212" t="s">
        <v>19</v>
      </c>
      <c r="L161" s="217"/>
      <c r="M161" s="218" t="s">
        <v>19</v>
      </c>
      <c r="N161" s="219" t="s">
        <v>44</v>
      </c>
      <c r="O161" s="64"/>
      <c r="P161" s="187">
        <f>O161*H161</f>
        <v>0</v>
      </c>
      <c r="Q161" s="187">
        <v>5.0000000000000001E-3</v>
      </c>
      <c r="R161" s="187">
        <f>Q161*H161</f>
        <v>0.35499999999999998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170</v>
      </c>
      <c r="AT161" s="189" t="s">
        <v>166</v>
      </c>
      <c r="AU161" s="189" t="s">
        <v>82</v>
      </c>
      <c r="AY161" s="17" t="s">
        <v>131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80</v>
      </c>
      <c r="BK161" s="190">
        <f>ROUND(I161*H161,2)</f>
        <v>0</v>
      </c>
      <c r="BL161" s="17" t="s">
        <v>138</v>
      </c>
      <c r="BM161" s="189" t="s">
        <v>438</v>
      </c>
    </row>
    <row r="162" spans="1:65" s="2" customFormat="1" ht="11.25">
      <c r="A162" s="34"/>
      <c r="B162" s="35"/>
      <c r="C162" s="36"/>
      <c r="D162" s="191" t="s">
        <v>140</v>
      </c>
      <c r="E162" s="36"/>
      <c r="F162" s="192" t="s">
        <v>220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140</v>
      </c>
      <c r="AU162" s="17" t="s">
        <v>82</v>
      </c>
    </row>
    <row r="163" spans="1:65" s="13" customFormat="1" ht="11.25">
      <c r="B163" s="199"/>
      <c r="C163" s="200"/>
      <c r="D163" s="191" t="s">
        <v>152</v>
      </c>
      <c r="E163" s="201" t="s">
        <v>19</v>
      </c>
      <c r="F163" s="202" t="s">
        <v>439</v>
      </c>
      <c r="G163" s="200"/>
      <c r="H163" s="203">
        <v>71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152</v>
      </c>
      <c r="AU163" s="209" t="s">
        <v>82</v>
      </c>
      <c r="AV163" s="13" t="s">
        <v>82</v>
      </c>
      <c r="AW163" s="13" t="s">
        <v>35</v>
      </c>
      <c r="AX163" s="13" t="s">
        <v>80</v>
      </c>
      <c r="AY163" s="209" t="s">
        <v>131</v>
      </c>
    </row>
    <row r="164" spans="1:65" s="2" customFormat="1" ht="21.75" customHeight="1">
      <c r="A164" s="34"/>
      <c r="B164" s="35"/>
      <c r="C164" s="178" t="s">
        <v>261</v>
      </c>
      <c r="D164" s="178" t="s">
        <v>133</v>
      </c>
      <c r="E164" s="179" t="s">
        <v>232</v>
      </c>
      <c r="F164" s="180" t="s">
        <v>233</v>
      </c>
      <c r="G164" s="181" t="s">
        <v>177</v>
      </c>
      <c r="H164" s="182">
        <v>3</v>
      </c>
      <c r="I164" s="183"/>
      <c r="J164" s="184">
        <f>ROUND(I164*H164,2)</f>
        <v>0</v>
      </c>
      <c r="K164" s="180" t="s">
        <v>137</v>
      </c>
      <c r="L164" s="39"/>
      <c r="M164" s="185" t="s">
        <v>19</v>
      </c>
      <c r="N164" s="186" t="s">
        <v>44</v>
      </c>
      <c r="O164" s="64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138</v>
      </c>
      <c r="AT164" s="189" t="s">
        <v>133</v>
      </c>
      <c r="AU164" s="189" t="s">
        <v>82</v>
      </c>
      <c r="AY164" s="17" t="s">
        <v>131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80</v>
      </c>
      <c r="BK164" s="190">
        <f>ROUND(I164*H164,2)</f>
        <v>0</v>
      </c>
      <c r="BL164" s="17" t="s">
        <v>138</v>
      </c>
      <c r="BM164" s="189" t="s">
        <v>440</v>
      </c>
    </row>
    <row r="165" spans="1:65" s="2" customFormat="1" ht="19.5">
      <c r="A165" s="34"/>
      <c r="B165" s="35"/>
      <c r="C165" s="36"/>
      <c r="D165" s="191" t="s">
        <v>140</v>
      </c>
      <c r="E165" s="36"/>
      <c r="F165" s="192" t="s">
        <v>235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140</v>
      </c>
      <c r="AU165" s="17" t="s">
        <v>82</v>
      </c>
    </row>
    <row r="166" spans="1:65" s="2" customFormat="1" ht="11.25">
      <c r="A166" s="34"/>
      <c r="B166" s="35"/>
      <c r="C166" s="36"/>
      <c r="D166" s="196" t="s">
        <v>142</v>
      </c>
      <c r="E166" s="36"/>
      <c r="F166" s="197" t="s">
        <v>236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142</v>
      </c>
      <c r="AU166" s="17" t="s">
        <v>82</v>
      </c>
    </row>
    <row r="167" spans="1:65" s="2" customFormat="1" ht="19.5">
      <c r="A167" s="34"/>
      <c r="B167" s="35"/>
      <c r="C167" s="36"/>
      <c r="D167" s="191" t="s">
        <v>144</v>
      </c>
      <c r="E167" s="36"/>
      <c r="F167" s="198" t="s">
        <v>441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144</v>
      </c>
      <c r="AU167" s="17" t="s">
        <v>82</v>
      </c>
    </row>
    <row r="168" spans="1:65" s="2" customFormat="1" ht="16.5" customHeight="1">
      <c r="A168" s="34"/>
      <c r="B168" s="35"/>
      <c r="C168" s="178" t="s">
        <v>267</v>
      </c>
      <c r="D168" s="178" t="s">
        <v>133</v>
      </c>
      <c r="E168" s="179" t="s">
        <v>239</v>
      </c>
      <c r="F168" s="180" t="s">
        <v>240</v>
      </c>
      <c r="G168" s="181" t="s">
        <v>177</v>
      </c>
      <c r="H168" s="182">
        <v>3</v>
      </c>
      <c r="I168" s="183"/>
      <c r="J168" s="184">
        <f>ROUND(I168*H168,2)</f>
        <v>0</v>
      </c>
      <c r="K168" s="180" t="s">
        <v>137</v>
      </c>
      <c r="L168" s="39"/>
      <c r="M168" s="185" t="s">
        <v>19</v>
      </c>
      <c r="N168" s="186" t="s">
        <v>44</v>
      </c>
      <c r="O168" s="64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138</v>
      </c>
      <c r="AT168" s="189" t="s">
        <v>133</v>
      </c>
      <c r="AU168" s="189" t="s">
        <v>82</v>
      </c>
      <c r="AY168" s="17" t="s">
        <v>131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80</v>
      </c>
      <c r="BK168" s="190">
        <f>ROUND(I168*H168,2)</f>
        <v>0</v>
      </c>
      <c r="BL168" s="17" t="s">
        <v>138</v>
      </c>
      <c r="BM168" s="189" t="s">
        <v>442</v>
      </c>
    </row>
    <row r="169" spans="1:65" s="2" customFormat="1" ht="11.25">
      <c r="A169" s="34"/>
      <c r="B169" s="35"/>
      <c r="C169" s="36"/>
      <c r="D169" s="191" t="s">
        <v>140</v>
      </c>
      <c r="E169" s="36"/>
      <c r="F169" s="192" t="s">
        <v>242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140</v>
      </c>
      <c r="AU169" s="17" t="s">
        <v>82</v>
      </c>
    </row>
    <row r="170" spans="1:65" s="2" customFormat="1" ht="11.25">
      <c r="A170" s="34"/>
      <c r="B170" s="35"/>
      <c r="C170" s="36"/>
      <c r="D170" s="196" t="s">
        <v>142</v>
      </c>
      <c r="E170" s="36"/>
      <c r="F170" s="197" t="s">
        <v>243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142</v>
      </c>
      <c r="AU170" s="17" t="s">
        <v>82</v>
      </c>
    </row>
    <row r="171" spans="1:65" s="2" customFormat="1" ht="19.5">
      <c r="A171" s="34"/>
      <c r="B171" s="35"/>
      <c r="C171" s="36"/>
      <c r="D171" s="191" t="s">
        <v>144</v>
      </c>
      <c r="E171" s="36"/>
      <c r="F171" s="198" t="s">
        <v>237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144</v>
      </c>
      <c r="AU171" s="17" t="s">
        <v>82</v>
      </c>
    </row>
    <row r="172" spans="1:65" s="2" customFormat="1" ht="16.5" customHeight="1">
      <c r="A172" s="34"/>
      <c r="B172" s="35"/>
      <c r="C172" s="210" t="s">
        <v>273</v>
      </c>
      <c r="D172" s="210" t="s">
        <v>166</v>
      </c>
      <c r="E172" s="211" t="s">
        <v>245</v>
      </c>
      <c r="F172" s="212" t="s">
        <v>443</v>
      </c>
      <c r="G172" s="213" t="s">
        <v>177</v>
      </c>
      <c r="H172" s="214">
        <v>3</v>
      </c>
      <c r="I172" s="215"/>
      <c r="J172" s="216">
        <f>ROUND(I172*H172,2)</f>
        <v>0</v>
      </c>
      <c r="K172" s="212" t="s">
        <v>19</v>
      </c>
      <c r="L172" s="217"/>
      <c r="M172" s="218" t="s">
        <v>19</v>
      </c>
      <c r="N172" s="219" t="s">
        <v>44</v>
      </c>
      <c r="O172" s="64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170</v>
      </c>
      <c r="AT172" s="189" t="s">
        <v>166</v>
      </c>
      <c r="AU172" s="189" t="s">
        <v>82</v>
      </c>
      <c r="AY172" s="17" t="s">
        <v>131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80</v>
      </c>
      <c r="BK172" s="190">
        <f>ROUND(I172*H172,2)</f>
        <v>0</v>
      </c>
      <c r="BL172" s="17" t="s">
        <v>138</v>
      </c>
      <c r="BM172" s="189" t="s">
        <v>444</v>
      </c>
    </row>
    <row r="173" spans="1:65" s="2" customFormat="1" ht="11.25">
      <c r="A173" s="34"/>
      <c r="B173" s="35"/>
      <c r="C173" s="36"/>
      <c r="D173" s="191" t="s">
        <v>140</v>
      </c>
      <c r="E173" s="36"/>
      <c r="F173" s="192" t="s">
        <v>443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140</v>
      </c>
      <c r="AU173" s="17" t="s">
        <v>82</v>
      </c>
    </row>
    <row r="174" spans="1:65" s="13" customFormat="1" ht="11.25">
      <c r="B174" s="199"/>
      <c r="C174" s="200"/>
      <c r="D174" s="191" t="s">
        <v>152</v>
      </c>
      <c r="E174" s="201" t="s">
        <v>19</v>
      </c>
      <c r="F174" s="202" t="s">
        <v>445</v>
      </c>
      <c r="G174" s="200"/>
      <c r="H174" s="203">
        <v>3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152</v>
      </c>
      <c r="AU174" s="209" t="s">
        <v>82</v>
      </c>
      <c r="AV174" s="13" t="s">
        <v>82</v>
      </c>
      <c r="AW174" s="13" t="s">
        <v>35</v>
      </c>
      <c r="AX174" s="13" t="s">
        <v>80</v>
      </c>
      <c r="AY174" s="209" t="s">
        <v>131</v>
      </c>
    </row>
    <row r="175" spans="1:65" s="2" customFormat="1" ht="16.5" customHeight="1">
      <c r="A175" s="34"/>
      <c r="B175" s="35"/>
      <c r="C175" s="178" t="s">
        <v>279</v>
      </c>
      <c r="D175" s="178" t="s">
        <v>133</v>
      </c>
      <c r="E175" s="179" t="s">
        <v>319</v>
      </c>
      <c r="F175" s="180" t="s">
        <v>320</v>
      </c>
      <c r="G175" s="181" t="s">
        <v>177</v>
      </c>
      <c r="H175" s="182">
        <v>3</v>
      </c>
      <c r="I175" s="183"/>
      <c r="J175" s="184">
        <f>ROUND(I175*H175,2)</f>
        <v>0</v>
      </c>
      <c r="K175" s="180" t="s">
        <v>137</v>
      </c>
      <c r="L175" s="39"/>
      <c r="M175" s="185" t="s">
        <v>19</v>
      </c>
      <c r="N175" s="186" t="s">
        <v>44</v>
      </c>
      <c r="O175" s="64"/>
      <c r="P175" s="187">
        <f>O175*H175</f>
        <v>0</v>
      </c>
      <c r="Q175" s="187">
        <v>5.8E-5</v>
      </c>
      <c r="R175" s="187">
        <f>Q175*H175</f>
        <v>1.74E-4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138</v>
      </c>
      <c r="AT175" s="189" t="s">
        <v>133</v>
      </c>
      <c r="AU175" s="189" t="s">
        <v>82</v>
      </c>
      <c r="AY175" s="17" t="s">
        <v>131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80</v>
      </c>
      <c r="BK175" s="190">
        <f>ROUND(I175*H175,2)</f>
        <v>0</v>
      </c>
      <c r="BL175" s="17" t="s">
        <v>138</v>
      </c>
      <c r="BM175" s="189" t="s">
        <v>446</v>
      </c>
    </row>
    <row r="176" spans="1:65" s="2" customFormat="1" ht="11.25">
      <c r="A176" s="34"/>
      <c r="B176" s="35"/>
      <c r="C176" s="36"/>
      <c r="D176" s="191" t="s">
        <v>140</v>
      </c>
      <c r="E176" s="36"/>
      <c r="F176" s="192" t="s">
        <v>322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140</v>
      </c>
      <c r="AU176" s="17" t="s">
        <v>82</v>
      </c>
    </row>
    <row r="177" spans="1:65" s="2" customFormat="1" ht="11.25">
      <c r="A177" s="34"/>
      <c r="B177" s="35"/>
      <c r="C177" s="36"/>
      <c r="D177" s="196" t="s">
        <v>142</v>
      </c>
      <c r="E177" s="36"/>
      <c r="F177" s="197" t="s">
        <v>323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142</v>
      </c>
      <c r="AU177" s="17" t="s">
        <v>82</v>
      </c>
    </row>
    <row r="178" spans="1:65" s="2" customFormat="1" ht="19.5">
      <c r="A178" s="34"/>
      <c r="B178" s="35"/>
      <c r="C178" s="36"/>
      <c r="D178" s="191" t="s">
        <v>144</v>
      </c>
      <c r="E178" s="36"/>
      <c r="F178" s="198" t="s">
        <v>447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144</v>
      </c>
      <c r="AU178" s="17" t="s">
        <v>82</v>
      </c>
    </row>
    <row r="179" spans="1:65" s="2" customFormat="1" ht="16.5" customHeight="1">
      <c r="A179" s="34"/>
      <c r="B179" s="35"/>
      <c r="C179" s="178" t="s">
        <v>7</v>
      </c>
      <c r="D179" s="178" t="s">
        <v>133</v>
      </c>
      <c r="E179" s="179" t="s">
        <v>285</v>
      </c>
      <c r="F179" s="180" t="s">
        <v>286</v>
      </c>
      <c r="G179" s="181" t="s">
        <v>177</v>
      </c>
      <c r="H179" s="182">
        <v>3</v>
      </c>
      <c r="I179" s="183"/>
      <c r="J179" s="184">
        <f>ROUND(I179*H179,2)</f>
        <v>0</v>
      </c>
      <c r="K179" s="180" t="s">
        <v>137</v>
      </c>
      <c r="L179" s="39"/>
      <c r="M179" s="185" t="s">
        <v>19</v>
      </c>
      <c r="N179" s="186" t="s">
        <v>44</v>
      </c>
      <c r="O179" s="64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138</v>
      </c>
      <c r="AT179" s="189" t="s">
        <v>133</v>
      </c>
      <c r="AU179" s="189" t="s">
        <v>82</v>
      </c>
      <c r="AY179" s="17" t="s">
        <v>131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80</v>
      </c>
      <c r="BK179" s="190">
        <f>ROUND(I179*H179,2)</f>
        <v>0</v>
      </c>
      <c r="BL179" s="17" t="s">
        <v>138</v>
      </c>
      <c r="BM179" s="189" t="s">
        <v>448</v>
      </c>
    </row>
    <row r="180" spans="1:65" s="2" customFormat="1" ht="11.25">
      <c r="A180" s="34"/>
      <c r="B180" s="35"/>
      <c r="C180" s="36"/>
      <c r="D180" s="191" t="s">
        <v>140</v>
      </c>
      <c r="E180" s="36"/>
      <c r="F180" s="192" t="s">
        <v>288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140</v>
      </c>
      <c r="AU180" s="17" t="s">
        <v>82</v>
      </c>
    </row>
    <row r="181" spans="1:65" s="2" customFormat="1" ht="11.25">
      <c r="A181" s="34"/>
      <c r="B181" s="35"/>
      <c r="C181" s="36"/>
      <c r="D181" s="196" t="s">
        <v>142</v>
      </c>
      <c r="E181" s="36"/>
      <c r="F181" s="197" t="s">
        <v>289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142</v>
      </c>
      <c r="AU181" s="17" t="s">
        <v>82</v>
      </c>
    </row>
    <row r="182" spans="1:65" s="2" customFormat="1" ht="16.5" customHeight="1">
      <c r="A182" s="34"/>
      <c r="B182" s="35"/>
      <c r="C182" s="178" t="s">
        <v>291</v>
      </c>
      <c r="D182" s="178" t="s">
        <v>133</v>
      </c>
      <c r="E182" s="179" t="s">
        <v>340</v>
      </c>
      <c r="F182" s="180" t="s">
        <v>341</v>
      </c>
      <c r="G182" s="181" t="s">
        <v>177</v>
      </c>
      <c r="H182" s="182">
        <v>3</v>
      </c>
      <c r="I182" s="183"/>
      <c r="J182" s="184">
        <f>ROUND(I182*H182,2)</f>
        <v>0</v>
      </c>
      <c r="K182" s="180" t="s">
        <v>137</v>
      </c>
      <c r="L182" s="39"/>
      <c r="M182" s="185" t="s">
        <v>19</v>
      </c>
      <c r="N182" s="186" t="s">
        <v>44</v>
      </c>
      <c r="O182" s="64"/>
      <c r="P182" s="187">
        <f>O182*H182</f>
        <v>0</v>
      </c>
      <c r="Q182" s="187">
        <v>2.0823999999999999E-3</v>
      </c>
      <c r="R182" s="187">
        <f>Q182*H182</f>
        <v>6.2471999999999996E-3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138</v>
      </c>
      <c r="AT182" s="189" t="s">
        <v>133</v>
      </c>
      <c r="AU182" s="189" t="s">
        <v>82</v>
      </c>
      <c r="AY182" s="17" t="s">
        <v>131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80</v>
      </c>
      <c r="BK182" s="190">
        <f>ROUND(I182*H182,2)</f>
        <v>0</v>
      </c>
      <c r="BL182" s="17" t="s">
        <v>138</v>
      </c>
      <c r="BM182" s="189" t="s">
        <v>449</v>
      </c>
    </row>
    <row r="183" spans="1:65" s="2" customFormat="1" ht="11.25">
      <c r="A183" s="34"/>
      <c r="B183" s="35"/>
      <c r="C183" s="36"/>
      <c r="D183" s="191" t="s">
        <v>140</v>
      </c>
      <c r="E183" s="36"/>
      <c r="F183" s="192" t="s">
        <v>343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140</v>
      </c>
      <c r="AU183" s="17" t="s">
        <v>82</v>
      </c>
    </row>
    <row r="184" spans="1:65" s="2" customFormat="1" ht="11.25">
      <c r="A184" s="34"/>
      <c r="B184" s="35"/>
      <c r="C184" s="36"/>
      <c r="D184" s="196" t="s">
        <v>142</v>
      </c>
      <c r="E184" s="36"/>
      <c r="F184" s="197" t="s">
        <v>344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142</v>
      </c>
      <c r="AU184" s="17" t="s">
        <v>82</v>
      </c>
    </row>
    <row r="185" spans="1:65" s="2" customFormat="1" ht="19.5">
      <c r="A185" s="34"/>
      <c r="B185" s="35"/>
      <c r="C185" s="36"/>
      <c r="D185" s="191" t="s">
        <v>144</v>
      </c>
      <c r="E185" s="36"/>
      <c r="F185" s="198" t="s">
        <v>447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144</v>
      </c>
      <c r="AU185" s="17" t="s">
        <v>82</v>
      </c>
    </row>
    <row r="186" spans="1:65" s="2" customFormat="1" ht="16.5" customHeight="1">
      <c r="A186" s="34"/>
      <c r="B186" s="35"/>
      <c r="C186" s="178" t="s">
        <v>299</v>
      </c>
      <c r="D186" s="178" t="s">
        <v>133</v>
      </c>
      <c r="E186" s="179" t="s">
        <v>292</v>
      </c>
      <c r="F186" s="180" t="s">
        <v>293</v>
      </c>
      <c r="G186" s="181" t="s">
        <v>136</v>
      </c>
      <c r="H186" s="182">
        <v>64</v>
      </c>
      <c r="I186" s="183"/>
      <c r="J186" s="184">
        <f>ROUND(I186*H186,2)</f>
        <v>0</v>
      </c>
      <c r="K186" s="180" t="s">
        <v>137</v>
      </c>
      <c r="L186" s="39"/>
      <c r="M186" s="185" t="s">
        <v>19</v>
      </c>
      <c r="N186" s="186" t="s">
        <v>44</v>
      </c>
      <c r="O186" s="64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138</v>
      </c>
      <c r="AT186" s="189" t="s">
        <v>133</v>
      </c>
      <c r="AU186" s="189" t="s">
        <v>82</v>
      </c>
      <c r="AY186" s="17" t="s">
        <v>131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80</v>
      </c>
      <c r="BK186" s="190">
        <f>ROUND(I186*H186,2)</f>
        <v>0</v>
      </c>
      <c r="BL186" s="17" t="s">
        <v>138</v>
      </c>
      <c r="BM186" s="189" t="s">
        <v>450</v>
      </c>
    </row>
    <row r="187" spans="1:65" s="2" customFormat="1" ht="11.25">
      <c r="A187" s="34"/>
      <c r="B187" s="35"/>
      <c r="C187" s="36"/>
      <c r="D187" s="191" t="s">
        <v>140</v>
      </c>
      <c r="E187" s="36"/>
      <c r="F187" s="192" t="s">
        <v>295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140</v>
      </c>
      <c r="AU187" s="17" t="s">
        <v>82</v>
      </c>
    </row>
    <row r="188" spans="1:65" s="2" customFormat="1" ht="11.25">
      <c r="A188" s="34"/>
      <c r="B188" s="35"/>
      <c r="C188" s="36"/>
      <c r="D188" s="196" t="s">
        <v>142</v>
      </c>
      <c r="E188" s="36"/>
      <c r="F188" s="197" t="s">
        <v>296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142</v>
      </c>
      <c r="AU188" s="17" t="s">
        <v>82</v>
      </c>
    </row>
    <row r="189" spans="1:65" s="2" customFormat="1" ht="19.5">
      <c r="A189" s="34"/>
      <c r="B189" s="35"/>
      <c r="C189" s="36"/>
      <c r="D189" s="191" t="s">
        <v>144</v>
      </c>
      <c r="E189" s="36"/>
      <c r="F189" s="198" t="s">
        <v>451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144</v>
      </c>
      <c r="AU189" s="17" t="s">
        <v>82</v>
      </c>
    </row>
    <row r="190" spans="1:65" s="13" customFormat="1" ht="11.25">
      <c r="B190" s="199"/>
      <c r="C190" s="200"/>
      <c r="D190" s="191" t="s">
        <v>152</v>
      </c>
      <c r="E190" s="201" t="s">
        <v>19</v>
      </c>
      <c r="F190" s="202" t="s">
        <v>452</v>
      </c>
      <c r="G190" s="200"/>
      <c r="H190" s="203">
        <v>2.4</v>
      </c>
      <c r="I190" s="204"/>
      <c r="J190" s="200"/>
      <c r="K190" s="200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152</v>
      </c>
      <c r="AU190" s="209" t="s">
        <v>82</v>
      </c>
      <c r="AV190" s="13" t="s">
        <v>82</v>
      </c>
      <c r="AW190" s="13" t="s">
        <v>35</v>
      </c>
      <c r="AX190" s="13" t="s">
        <v>73</v>
      </c>
      <c r="AY190" s="209" t="s">
        <v>131</v>
      </c>
    </row>
    <row r="191" spans="1:65" s="13" customFormat="1" ht="11.25">
      <c r="B191" s="199"/>
      <c r="C191" s="200"/>
      <c r="D191" s="191" t="s">
        <v>152</v>
      </c>
      <c r="E191" s="201" t="s">
        <v>19</v>
      </c>
      <c r="F191" s="202" t="s">
        <v>453</v>
      </c>
      <c r="G191" s="200"/>
      <c r="H191" s="203">
        <v>61.6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152</v>
      </c>
      <c r="AU191" s="209" t="s">
        <v>82</v>
      </c>
      <c r="AV191" s="13" t="s">
        <v>82</v>
      </c>
      <c r="AW191" s="13" t="s">
        <v>35</v>
      </c>
      <c r="AX191" s="13" t="s">
        <v>73</v>
      </c>
      <c r="AY191" s="209" t="s">
        <v>131</v>
      </c>
    </row>
    <row r="192" spans="1:65" s="14" customFormat="1" ht="11.25">
      <c r="B192" s="220"/>
      <c r="C192" s="221"/>
      <c r="D192" s="191" t="s">
        <v>152</v>
      </c>
      <c r="E192" s="222" t="s">
        <v>19</v>
      </c>
      <c r="F192" s="223" t="s">
        <v>184</v>
      </c>
      <c r="G192" s="221"/>
      <c r="H192" s="224">
        <v>64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152</v>
      </c>
      <c r="AU192" s="230" t="s">
        <v>82</v>
      </c>
      <c r="AV192" s="14" t="s">
        <v>138</v>
      </c>
      <c r="AW192" s="14" t="s">
        <v>35</v>
      </c>
      <c r="AX192" s="14" t="s">
        <v>80</v>
      </c>
      <c r="AY192" s="230" t="s">
        <v>131</v>
      </c>
    </row>
    <row r="193" spans="1:65" s="12" customFormat="1" ht="22.9" customHeight="1">
      <c r="B193" s="162"/>
      <c r="C193" s="163"/>
      <c r="D193" s="164" t="s">
        <v>72</v>
      </c>
      <c r="E193" s="176" t="s">
        <v>353</v>
      </c>
      <c r="F193" s="176" t="s">
        <v>354</v>
      </c>
      <c r="G193" s="163"/>
      <c r="H193" s="163"/>
      <c r="I193" s="166"/>
      <c r="J193" s="177">
        <f>BK193</f>
        <v>0</v>
      </c>
      <c r="K193" s="163"/>
      <c r="L193" s="168"/>
      <c r="M193" s="169"/>
      <c r="N193" s="170"/>
      <c r="O193" s="170"/>
      <c r="P193" s="171">
        <f>SUM(P194:P196)</f>
        <v>0</v>
      </c>
      <c r="Q193" s="170"/>
      <c r="R193" s="171">
        <f>SUM(R194:R196)</f>
        <v>0</v>
      </c>
      <c r="S193" s="170"/>
      <c r="T193" s="172">
        <f>SUM(T194:T196)</f>
        <v>0</v>
      </c>
      <c r="AR193" s="173" t="s">
        <v>80</v>
      </c>
      <c r="AT193" s="174" t="s">
        <v>72</v>
      </c>
      <c r="AU193" s="174" t="s">
        <v>80</v>
      </c>
      <c r="AY193" s="173" t="s">
        <v>131</v>
      </c>
      <c r="BK193" s="175">
        <f>SUM(BK194:BK196)</f>
        <v>0</v>
      </c>
    </row>
    <row r="194" spans="1:65" s="2" customFormat="1" ht="16.5" customHeight="1">
      <c r="A194" s="34"/>
      <c r="B194" s="35"/>
      <c r="C194" s="178" t="s">
        <v>305</v>
      </c>
      <c r="D194" s="178" t="s">
        <v>133</v>
      </c>
      <c r="E194" s="179" t="s">
        <v>356</v>
      </c>
      <c r="F194" s="180" t="s">
        <v>357</v>
      </c>
      <c r="G194" s="181" t="s">
        <v>358</v>
      </c>
      <c r="H194" s="182">
        <v>29.890999999999998</v>
      </c>
      <c r="I194" s="183"/>
      <c r="J194" s="184">
        <f>ROUND(I194*H194,2)</f>
        <v>0</v>
      </c>
      <c r="K194" s="180" t="s">
        <v>137</v>
      </c>
      <c r="L194" s="39"/>
      <c r="M194" s="185" t="s">
        <v>19</v>
      </c>
      <c r="N194" s="186" t="s">
        <v>44</v>
      </c>
      <c r="O194" s="64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138</v>
      </c>
      <c r="AT194" s="189" t="s">
        <v>133</v>
      </c>
      <c r="AU194" s="189" t="s">
        <v>82</v>
      </c>
      <c r="AY194" s="17" t="s">
        <v>131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80</v>
      </c>
      <c r="BK194" s="190">
        <f>ROUND(I194*H194,2)</f>
        <v>0</v>
      </c>
      <c r="BL194" s="17" t="s">
        <v>138</v>
      </c>
      <c r="BM194" s="189" t="s">
        <v>454</v>
      </c>
    </row>
    <row r="195" spans="1:65" s="2" customFormat="1" ht="11.25">
      <c r="A195" s="34"/>
      <c r="B195" s="35"/>
      <c r="C195" s="36"/>
      <c r="D195" s="191" t="s">
        <v>140</v>
      </c>
      <c r="E195" s="36"/>
      <c r="F195" s="192" t="s">
        <v>360</v>
      </c>
      <c r="G195" s="36"/>
      <c r="H195" s="36"/>
      <c r="I195" s="193"/>
      <c r="J195" s="36"/>
      <c r="K195" s="36"/>
      <c r="L195" s="39"/>
      <c r="M195" s="194"/>
      <c r="N195" s="19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140</v>
      </c>
      <c r="AU195" s="17" t="s">
        <v>82</v>
      </c>
    </row>
    <row r="196" spans="1:65" s="2" customFormat="1" ht="11.25">
      <c r="A196" s="34"/>
      <c r="B196" s="35"/>
      <c r="C196" s="36"/>
      <c r="D196" s="196" t="s">
        <v>142</v>
      </c>
      <c r="E196" s="36"/>
      <c r="F196" s="197" t="s">
        <v>361</v>
      </c>
      <c r="G196" s="36"/>
      <c r="H196" s="36"/>
      <c r="I196" s="193"/>
      <c r="J196" s="36"/>
      <c r="K196" s="36"/>
      <c r="L196" s="39"/>
      <c r="M196" s="231"/>
      <c r="N196" s="232"/>
      <c r="O196" s="233"/>
      <c r="P196" s="233"/>
      <c r="Q196" s="233"/>
      <c r="R196" s="233"/>
      <c r="S196" s="233"/>
      <c r="T196" s="2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142</v>
      </c>
      <c r="AU196" s="17" t="s">
        <v>82</v>
      </c>
    </row>
    <row r="197" spans="1:65" s="2" customFormat="1" ht="6.95" customHeight="1">
      <c r="A197" s="34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39"/>
      <c r="M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</row>
  </sheetData>
  <sheetProtection algorithmName="SHA-512" hashValue="ZqY8/cNllnngApeSv2flvxEzYy8dbt4YUh/1OIesKrocwqPc3NFDqlb/GRGLZ1jsaba79+2gnKzGMWsTjFkouw==" saltValue="HqKQIwzcrlCH6y2rp77AgP0nwvVNQLvLIMQHam23p1W30N5H0LVw+xe1RLB1+WsHgr4yVWjflNZaevSKHxZ6iA==" spinCount="100000" sheet="1" objects="1" scenarios="1" formatColumns="0" formatRows="0" autoFilter="0"/>
  <autoFilter ref="C87:K196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100" r:id="rId2"/>
    <hyperlink ref="F105" r:id="rId3"/>
    <hyperlink ref="F123" r:id="rId4"/>
    <hyperlink ref="F128" r:id="rId5"/>
    <hyperlink ref="F136" r:id="rId6"/>
    <hyperlink ref="F139" r:id="rId7"/>
    <hyperlink ref="F144" r:id="rId8"/>
    <hyperlink ref="F148" r:id="rId9"/>
    <hyperlink ref="F159" r:id="rId10"/>
    <hyperlink ref="F166" r:id="rId11"/>
    <hyperlink ref="F170" r:id="rId12"/>
    <hyperlink ref="F177" r:id="rId13"/>
    <hyperlink ref="F181" r:id="rId14"/>
    <hyperlink ref="F184" r:id="rId15"/>
    <hyperlink ref="F188" r:id="rId16"/>
    <hyperlink ref="F196" r:id="rId1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7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0" t="str">
        <f>'Rekapitulace stavby'!K6</f>
        <v>Projektové dokumentace 2020, část 1 Biokoridor LBK 44 v k.ú. Úmonín</v>
      </c>
      <c r="F7" s="361"/>
      <c r="G7" s="361"/>
      <c r="H7" s="361"/>
      <c r="L7" s="20"/>
    </row>
    <row r="8" spans="1:46" s="1" customFormat="1" ht="12" customHeight="1">
      <c r="B8" s="20"/>
      <c r="D8" s="112" t="s">
        <v>104</v>
      </c>
      <c r="L8" s="20"/>
    </row>
    <row r="9" spans="1:46" s="2" customFormat="1" ht="16.5" customHeight="1">
      <c r="A9" s="34"/>
      <c r="B9" s="39"/>
      <c r="C9" s="34"/>
      <c r="D9" s="34"/>
      <c r="E9" s="360" t="s">
        <v>105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106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3" t="s">
        <v>458</v>
      </c>
      <c r="F11" s="362"/>
      <c r="G11" s="362"/>
      <c r="H11" s="362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27. 4. 2022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4" t="str">
        <f>'Rekapitulace stavby'!E14</f>
        <v>Vyplň údaj</v>
      </c>
      <c r="F20" s="365"/>
      <c r="G20" s="365"/>
      <c r="H20" s="365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33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34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">
        <v>33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34</v>
      </c>
      <c r="F26" s="34"/>
      <c r="G26" s="34"/>
      <c r="H26" s="34"/>
      <c r="I26" s="112" t="s">
        <v>29</v>
      </c>
      <c r="J26" s="103" t="s">
        <v>19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37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6" t="s">
        <v>19</v>
      </c>
      <c r="F29" s="366"/>
      <c r="G29" s="366"/>
      <c r="H29" s="36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39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41</v>
      </c>
      <c r="G34" s="34"/>
      <c r="H34" s="34"/>
      <c r="I34" s="121" t="s">
        <v>40</v>
      </c>
      <c r="J34" s="121" t="s">
        <v>42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43</v>
      </c>
      <c r="E35" s="112" t="s">
        <v>44</v>
      </c>
      <c r="F35" s="123">
        <f>ROUND((SUM(BE88:BE199)),  2)</f>
        <v>0</v>
      </c>
      <c r="G35" s="34"/>
      <c r="H35" s="34"/>
      <c r="I35" s="124">
        <v>0.21</v>
      </c>
      <c r="J35" s="123">
        <f>ROUND(((SUM(BE88:BE199))*I35),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45</v>
      </c>
      <c r="F36" s="123">
        <f>ROUND((SUM(BF88:BF199)),  2)</f>
        <v>0</v>
      </c>
      <c r="G36" s="34"/>
      <c r="H36" s="34"/>
      <c r="I36" s="124">
        <v>0.15</v>
      </c>
      <c r="J36" s="123">
        <f>ROUND(((SUM(BF88:BF199))*I36),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ROUND((SUM(BG88:BG199)),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47</v>
      </c>
      <c r="F38" s="123">
        <f>ROUND((SUM(BH88:BH199)),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48</v>
      </c>
      <c r="F39" s="123">
        <f>ROUND((SUM(BI88:BI199)),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108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7" t="str">
        <f>E7</f>
        <v>Projektové dokumentace 2020, část 1 Biokoridor LBK 44 v k.ú. Úmonín</v>
      </c>
      <c r="F50" s="368"/>
      <c r="G50" s="368"/>
      <c r="H50" s="368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7" t="s">
        <v>105</v>
      </c>
      <c r="F52" s="369"/>
      <c r="G52" s="369"/>
      <c r="H52" s="369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106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6" t="str">
        <f>E11</f>
        <v xml:space="preserve">SO-01.4 - Vegetační úpravy – následná péče v 3. roce  </v>
      </c>
      <c r="F54" s="369"/>
      <c r="G54" s="369"/>
      <c r="H54" s="369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Úmonín</v>
      </c>
      <c r="G56" s="36"/>
      <c r="H56" s="36"/>
      <c r="I56" s="29" t="s">
        <v>23</v>
      </c>
      <c r="J56" s="59" t="str">
        <f>IF(J14="","",J14)</f>
        <v>27. 4. 2022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 xml:space="preserve">ČR - SPÚ. pobočka Kutná  Hora </v>
      </c>
      <c r="G58" s="36"/>
      <c r="H58" s="36"/>
      <c r="I58" s="29" t="s">
        <v>32</v>
      </c>
      <c r="J58" s="32" t="str">
        <f>E23</f>
        <v>ATELIER FONTES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>ATELIER FONTES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109</v>
      </c>
      <c r="D61" s="137"/>
      <c r="E61" s="137"/>
      <c r="F61" s="137"/>
      <c r="G61" s="137"/>
      <c r="H61" s="137"/>
      <c r="I61" s="137"/>
      <c r="J61" s="138" t="s">
        <v>110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71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111</v>
      </c>
    </row>
    <row r="64" spans="1:47" s="9" customFormat="1" ht="24.95" customHeight="1">
      <c r="B64" s="140"/>
      <c r="C64" s="141"/>
      <c r="D64" s="142" t="s">
        <v>112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113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115</v>
      </c>
      <c r="E66" s="148"/>
      <c r="F66" s="148"/>
      <c r="G66" s="148"/>
      <c r="H66" s="148"/>
      <c r="I66" s="148"/>
      <c r="J66" s="149">
        <f>J196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116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7" t="str">
        <f>E7</f>
        <v>Projektové dokumentace 2020, část 1 Biokoridor LBK 44 v k.ú. Úmonín</v>
      </c>
      <c r="F76" s="368"/>
      <c r="G76" s="368"/>
      <c r="H76" s="368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104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7" t="s">
        <v>105</v>
      </c>
      <c r="F78" s="369"/>
      <c r="G78" s="369"/>
      <c r="H78" s="369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106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6" t="str">
        <f>E11</f>
        <v xml:space="preserve">SO-01.4 - Vegetační úpravy – následná péče v 3. roce  </v>
      </c>
      <c r="F80" s="369"/>
      <c r="G80" s="369"/>
      <c r="H80" s="369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Úmonín</v>
      </c>
      <c r="G82" s="36"/>
      <c r="H82" s="36"/>
      <c r="I82" s="29" t="s">
        <v>23</v>
      </c>
      <c r="J82" s="59" t="str">
        <f>IF(J14="","",J14)</f>
        <v>27. 4. 2022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E17</f>
        <v xml:space="preserve">ČR - SPÚ. pobočka Kutná  Hora </v>
      </c>
      <c r="G84" s="36"/>
      <c r="H84" s="36"/>
      <c r="I84" s="29" t="s">
        <v>32</v>
      </c>
      <c r="J84" s="32" t="str">
        <f>E23</f>
        <v>ATELIER FONTES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7" customHeight="1">
      <c r="A85" s="34"/>
      <c r="B85" s="35"/>
      <c r="C85" s="29" t="s">
        <v>30</v>
      </c>
      <c r="D85" s="36"/>
      <c r="E85" s="36"/>
      <c r="F85" s="27" t="str">
        <f>IF(E20="","",E20)</f>
        <v>Vyplň údaj</v>
      </c>
      <c r="G85" s="36"/>
      <c r="H85" s="36"/>
      <c r="I85" s="29" t="s">
        <v>36</v>
      </c>
      <c r="J85" s="32" t="str">
        <f>E26</f>
        <v>ATELIER FONTES s.r.o.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117</v>
      </c>
      <c r="D87" s="154" t="s">
        <v>58</v>
      </c>
      <c r="E87" s="154" t="s">
        <v>54</v>
      </c>
      <c r="F87" s="154" t="s">
        <v>55</v>
      </c>
      <c r="G87" s="154" t="s">
        <v>118</v>
      </c>
      <c r="H87" s="154" t="s">
        <v>119</v>
      </c>
      <c r="I87" s="154" t="s">
        <v>120</v>
      </c>
      <c r="J87" s="154" t="s">
        <v>110</v>
      </c>
      <c r="K87" s="155" t="s">
        <v>121</v>
      </c>
      <c r="L87" s="156"/>
      <c r="M87" s="68" t="s">
        <v>19</v>
      </c>
      <c r="N87" s="69" t="s">
        <v>43</v>
      </c>
      <c r="O87" s="69" t="s">
        <v>122</v>
      </c>
      <c r="P87" s="69" t="s">
        <v>123</v>
      </c>
      <c r="Q87" s="69" t="s">
        <v>124</v>
      </c>
      <c r="R87" s="69" t="s">
        <v>125</v>
      </c>
      <c r="S87" s="69" t="s">
        <v>126</v>
      </c>
      <c r="T87" s="70" t="s">
        <v>127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128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29.891421200000003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72</v>
      </c>
      <c r="AU88" s="17" t="s">
        <v>111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72</v>
      </c>
      <c r="E89" s="165" t="s">
        <v>129</v>
      </c>
      <c r="F89" s="165" t="s">
        <v>130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P90+P196</f>
        <v>0</v>
      </c>
      <c r="Q89" s="170"/>
      <c r="R89" s="171">
        <f>R90+R196</f>
        <v>29.891421200000003</v>
      </c>
      <c r="S89" s="170"/>
      <c r="T89" s="172">
        <f>T90+T196</f>
        <v>0</v>
      </c>
      <c r="AR89" s="173" t="s">
        <v>80</v>
      </c>
      <c r="AT89" s="174" t="s">
        <v>72</v>
      </c>
      <c r="AU89" s="174" t="s">
        <v>73</v>
      </c>
      <c r="AY89" s="173" t="s">
        <v>131</v>
      </c>
      <c r="BK89" s="175">
        <f>BK90+BK196</f>
        <v>0</v>
      </c>
    </row>
    <row r="90" spans="1:65" s="12" customFormat="1" ht="22.9" customHeight="1">
      <c r="B90" s="162"/>
      <c r="C90" s="163"/>
      <c r="D90" s="164" t="s">
        <v>72</v>
      </c>
      <c r="E90" s="176" t="s">
        <v>80</v>
      </c>
      <c r="F90" s="176" t="s">
        <v>132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SUM(P91:P195)</f>
        <v>0</v>
      </c>
      <c r="Q90" s="170"/>
      <c r="R90" s="171">
        <f>SUM(R91:R195)</f>
        <v>29.891421200000003</v>
      </c>
      <c r="S90" s="170"/>
      <c r="T90" s="172">
        <f>SUM(T91:T195)</f>
        <v>0</v>
      </c>
      <c r="AR90" s="173" t="s">
        <v>80</v>
      </c>
      <c r="AT90" s="174" t="s">
        <v>72</v>
      </c>
      <c r="AU90" s="174" t="s">
        <v>80</v>
      </c>
      <c r="AY90" s="173" t="s">
        <v>131</v>
      </c>
      <c r="BK90" s="175">
        <f>SUM(BK91:BK195)</f>
        <v>0</v>
      </c>
    </row>
    <row r="91" spans="1:65" s="2" customFormat="1" ht="16.5" customHeight="1">
      <c r="A91" s="34"/>
      <c r="B91" s="35"/>
      <c r="C91" s="178" t="s">
        <v>80</v>
      </c>
      <c r="D91" s="178" t="s">
        <v>133</v>
      </c>
      <c r="E91" s="179" t="s">
        <v>363</v>
      </c>
      <c r="F91" s="180" t="s">
        <v>364</v>
      </c>
      <c r="G91" s="181" t="s">
        <v>136</v>
      </c>
      <c r="H91" s="182">
        <v>10786</v>
      </c>
      <c r="I91" s="183"/>
      <c r="J91" s="184">
        <f>ROUND(I91*H91,2)</f>
        <v>0</v>
      </c>
      <c r="K91" s="180" t="s">
        <v>137</v>
      </c>
      <c r="L91" s="39"/>
      <c r="M91" s="185" t="s">
        <v>19</v>
      </c>
      <c r="N91" s="186" t="s">
        <v>44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138</v>
      </c>
      <c r="AT91" s="189" t="s">
        <v>133</v>
      </c>
      <c r="AU91" s="189" t="s">
        <v>82</v>
      </c>
      <c r="AY91" s="17" t="s">
        <v>131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80</v>
      </c>
      <c r="BK91" s="190">
        <f>ROUND(I91*H91,2)</f>
        <v>0</v>
      </c>
      <c r="BL91" s="17" t="s">
        <v>138</v>
      </c>
      <c r="BM91" s="189" t="s">
        <v>365</v>
      </c>
    </row>
    <row r="92" spans="1:65" s="2" customFormat="1" ht="11.25">
      <c r="A92" s="34"/>
      <c r="B92" s="35"/>
      <c r="C92" s="36"/>
      <c r="D92" s="191" t="s">
        <v>140</v>
      </c>
      <c r="E92" s="36"/>
      <c r="F92" s="192" t="s">
        <v>366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140</v>
      </c>
      <c r="AU92" s="17" t="s">
        <v>82</v>
      </c>
    </row>
    <row r="93" spans="1:65" s="2" customFormat="1" ht="11.25">
      <c r="A93" s="34"/>
      <c r="B93" s="35"/>
      <c r="C93" s="36"/>
      <c r="D93" s="196" t="s">
        <v>142</v>
      </c>
      <c r="E93" s="36"/>
      <c r="F93" s="197" t="s">
        <v>367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142</v>
      </c>
      <c r="AU93" s="17" t="s">
        <v>82</v>
      </c>
    </row>
    <row r="94" spans="1:65" s="2" customFormat="1" ht="48.75">
      <c r="A94" s="34"/>
      <c r="B94" s="35"/>
      <c r="C94" s="36"/>
      <c r="D94" s="191" t="s">
        <v>144</v>
      </c>
      <c r="E94" s="36"/>
      <c r="F94" s="198" t="s">
        <v>456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144</v>
      </c>
      <c r="AU94" s="17" t="s">
        <v>82</v>
      </c>
    </row>
    <row r="95" spans="1:65" s="13" customFormat="1" ht="11.25">
      <c r="B95" s="199"/>
      <c r="C95" s="200"/>
      <c r="D95" s="191" t="s">
        <v>152</v>
      </c>
      <c r="E95" s="201" t="s">
        <v>19</v>
      </c>
      <c r="F95" s="202" t="s">
        <v>457</v>
      </c>
      <c r="G95" s="200"/>
      <c r="H95" s="203">
        <v>8550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152</v>
      </c>
      <c r="AU95" s="209" t="s">
        <v>82</v>
      </c>
      <c r="AV95" s="13" t="s">
        <v>82</v>
      </c>
      <c r="AW95" s="13" t="s">
        <v>35</v>
      </c>
      <c r="AX95" s="13" t="s">
        <v>73</v>
      </c>
      <c r="AY95" s="209" t="s">
        <v>131</v>
      </c>
    </row>
    <row r="96" spans="1:65" s="13" customFormat="1" ht="11.25">
      <c r="B96" s="199"/>
      <c r="C96" s="200"/>
      <c r="D96" s="191" t="s">
        <v>152</v>
      </c>
      <c r="E96" s="201" t="s">
        <v>19</v>
      </c>
      <c r="F96" s="202" t="s">
        <v>370</v>
      </c>
      <c r="G96" s="200"/>
      <c r="H96" s="203">
        <v>2236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152</v>
      </c>
      <c r="AU96" s="209" t="s">
        <v>82</v>
      </c>
      <c r="AV96" s="13" t="s">
        <v>82</v>
      </c>
      <c r="AW96" s="13" t="s">
        <v>35</v>
      </c>
      <c r="AX96" s="13" t="s">
        <v>73</v>
      </c>
      <c r="AY96" s="209" t="s">
        <v>131</v>
      </c>
    </row>
    <row r="97" spans="1:65" s="14" customFormat="1" ht="11.25">
      <c r="B97" s="220"/>
      <c r="C97" s="221"/>
      <c r="D97" s="191" t="s">
        <v>152</v>
      </c>
      <c r="E97" s="222" t="s">
        <v>19</v>
      </c>
      <c r="F97" s="223" t="s">
        <v>184</v>
      </c>
      <c r="G97" s="221"/>
      <c r="H97" s="224">
        <v>10786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152</v>
      </c>
      <c r="AU97" s="230" t="s">
        <v>82</v>
      </c>
      <c r="AV97" s="14" t="s">
        <v>138</v>
      </c>
      <c r="AW97" s="14" t="s">
        <v>35</v>
      </c>
      <c r="AX97" s="14" t="s">
        <v>80</v>
      </c>
      <c r="AY97" s="230" t="s">
        <v>131</v>
      </c>
    </row>
    <row r="98" spans="1:65" s="2" customFormat="1" ht="16.5" customHeight="1">
      <c r="A98" s="34"/>
      <c r="B98" s="35"/>
      <c r="C98" s="178" t="s">
        <v>82</v>
      </c>
      <c r="D98" s="178" t="s">
        <v>133</v>
      </c>
      <c r="E98" s="179" t="s">
        <v>459</v>
      </c>
      <c r="F98" s="180" t="s">
        <v>460</v>
      </c>
      <c r="G98" s="181" t="s">
        <v>177</v>
      </c>
      <c r="H98" s="182">
        <v>1</v>
      </c>
      <c r="I98" s="183"/>
      <c r="J98" s="184">
        <f>ROUND(I98*H98,2)</f>
        <v>0</v>
      </c>
      <c r="K98" s="180" t="s">
        <v>19</v>
      </c>
      <c r="L98" s="39"/>
      <c r="M98" s="185" t="s">
        <v>19</v>
      </c>
      <c r="N98" s="186" t="s">
        <v>44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138</v>
      </c>
      <c r="AT98" s="189" t="s">
        <v>133</v>
      </c>
      <c r="AU98" s="189" t="s">
        <v>82</v>
      </c>
      <c r="AY98" s="17" t="s">
        <v>131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80</v>
      </c>
      <c r="BK98" s="190">
        <f>ROUND(I98*H98,2)</f>
        <v>0</v>
      </c>
      <c r="BL98" s="17" t="s">
        <v>138</v>
      </c>
      <c r="BM98" s="189" t="s">
        <v>461</v>
      </c>
    </row>
    <row r="99" spans="1:65" s="2" customFormat="1" ht="11.25">
      <c r="A99" s="34"/>
      <c r="B99" s="35"/>
      <c r="C99" s="36"/>
      <c r="D99" s="191" t="s">
        <v>140</v>
      </c>
      <c r="E99" s="36"/>
      <c r="F99" s="192" t="s">
        <v>460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140</v>
      </c>
      <c r="AU99" s="17" t="s">
        <v>82</v>
      </c>
    </row>
    <row r="100" spans="1:65" s="2" customFormat="1" ht="19.5">
      <c r="A100" s="34"/>
      <c r="B100" s="35"/>
      <c r="C100" s="36"/>
      <c r="D100" s="191" t="s">
        <v>144</v>
      </c>
      <c r="E100" s="36"/>
      <c r="F100" s="198" t="s">
        <v>462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144</v>
      </c>
      <c r="AU100" s="17" t="s">
        <v>82</v>
      </c>
    </row>
    <row r="101" spans="1:65" s="2" customFormat="1" ht="16.5" customHeight="1">
      <c r="A101" s="34"/>
      <c r="B101" s="35"/>
      <c r="C101" s="178" t="s">
        <v>154</v>
      </c>
      <c r="D101" s="178" t="s">
        <v>133</v>
      </c>
      <c r="E101" s="179" t="s">
        <v>371</v>
      </c>
      <c r="F101" s="180" t="s">
        <v>372</v>
      </c>
      <c r="G101" s="181" t="s">
        <v>148</v>
      </c>
      <c r="H101" s="182">
        <v>1.7150000000000001</v>
      </c>
      <c r="I101" s="183"/>
      <c r="J101" s="184">
        <f>ROUND(I101*H101,2)</f>
        <v>0</v>
      </c>
      <c r="K101" s="180" t="s">
        <v>137</v>
      </c>
      <c r="L101" s="39"/>
      <c r="M101" s="185" t="s">
        <v>19</v>
      </c>
      <c r="N101" s="186" t="s">
        <v>44</v>
      </c>
      <c r="O101" s="64"/>
      <c r="P101" s="187">
        <f>O101*H101</f>
        <v>0</v>
      </c>
      <c r="Q101" s="187">
        <v>0</v>
      </c>
      <c r="R101" s="187">
        <f>Q101*H101</f>
        <v>0</v>
      </c>
      <c r="S101" s="187">
        <v>0</v>
      </c>
      <c r="T101" s="18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9" t="s">
        <v>138</v>
      </c>
      <c r="AT101" s="189" t="s">
        <v>133</v>
      </c>
      <c r="AU101" s="189" t="s">
        <v>82</v>
      </c>
      <c r="AY101" s="17" t="s">
        <v>131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7" t="s">
        <v>80</v>
      </c>
      <c r="BK101" s="190">
        <f>ROUND(I101*H101,2)</f>
        <v>0</v>
      </c>
      <c r="BL101" s="17" t="s">
        <v>138</v>
      </c>
      <c r="BM101" s="189" t="s">
        <v>373</v>
      </c>
    </row>
    <row r="102" spans="1:65" s="2" customFormat="1" ht="11.25">
      <c r="A102" s="34"/>
      <c r="B102" s="35"/>
      <c r="C102" s="36"/>
      <c r="D102" s="191" t="s">
        <v>140</v>
      </c>
      <c r="E102" s="36"/>
      <c r="F102" s="192" t="s">
        <v>374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140</v>
      </c>
      <c r="AU102" s="17" t="s">
        <v>82</v>
      </c>
    </row>
    <row r="103" spans="1:65" s="2" customFormat="1" ht="11.25">
      <c r="A103" s="34"/>
      <c r="B103" s="35"/>
      <c r="C103" s="36"/>
      <c r="D103" s="196" t="s">
        <v>142</v>
      </c>
      <c r="E103" s="36"/>
      <c r="F103" s="197" t="s">
        <v>375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142</v>
      </c>
      <c r="AU103" s="17" t="s">
        <v>82</v>
      </c>
    </row>
    <row r="104" spans="1:65" s="2" customFormat="1" ht="19.5">
      <c r="A104" s="34"/>
      <c r="B104" s="35"/>
      <c r="C104" s="36"/>
      <c r="D104" s="191" t="s">
        <v>144</v>
      </c>
      <c r="E104" s="36"/>
      <c r="F104" s="198" t="s">
        <v>376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144</v>
      </c>
      <c r="AU104" s="17" t="s">
        <v>82</v>
      </c>
    </row>
    <row r="105" spans="1:65" s="13" customFormat="1" ht="11.25">
      <c r="B105" s="199"/>
      <c r="C105" s="200"/>
      <c r="D105" s="191" t="s">
        <v>152</v>
      </c>
      <c r="E105" s="201" t="s">
        <v>19</v>
      </c>
      <c r="F105" s="202" t="s">
        <v>377</v>
      </c>
      <c r="G105" s="200"/>
      <c r="H105" s="203">
        <v>1.7150000000000001</v>
      </c>
      <c r="I105" s="204"/>
      <c r="J105" s="200"/>
      <c r="K105" s="200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152</v>
      </c>
      <c r="AU105" s="209" t="s">
        <v>82</v>
      </c>
      <c r="AV105" s="13" t="s">
        <v>82</v>
      </c>
      <c r="AW105" s="13" t="s">
        <v>35</v>
      </c>
      <c r="AX105" s="13" t="s">
        <v>80</v>
      </c>
      <c r="AY105" s="209" t="s">
        <v>131</v>
      </c>
    </row>
    <row r="106" spans="1:65" s="2" customFormat="1" ht="16.5" customHeight="1">
      <c r="A106" s="34"/>
      <c r="B106" s="35"/>
      <c r="C106" s="178" t="s">
        <v>138</v>
      </c>
      <c r="D106" s="178" t="s">
        <v>133</v>
      </c>
      <c r="E106" s="179" t="s">
        <v>378</v>
      </c>
      <c r="F106" s="180" t="s">
        <v>379</v>
      </c>
      <c r="G106" s="181" t="s">
        <v>136</v>
      </c>
      <c r="H106" s="182">
        <v>2362.4</v>
      </c>
      <c r="I106" s="183"/>
      <c r="J106" s="184">
        <f>ROUND(I106*H106,2)</f>
        <v>0</v>
      </c>
      <c r="K106" s="180" t="s">
        <v>137</v>
      </c>
      <c r="L106" s="39"/>
      <c r="M106" s="185" t="s">
        <v>19</v>
      </c>
      <c r="N106" s="186" t="s">
        <v>44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138</v>
      </c>
      <c r="AT106" s="189" t="s">
        <v>133</v>
      </c>
      <c r="AU106" s="189" t="s">
        <v>82</v>
      </c>
      <c r="AY106" s="17" t="s">
        <v>131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80</v>
      </c>
      <c r="BK106" s="190">
        <f>ROUND(I106*H106,2)</f>
        <v>0</v>
      </c>
      <c r="BL106" s="17" t="s">
        <v>138</v>
      </c>
      <c r="BM106" s="189" t="s">
        <v>380</v>
      </c>
    </row>
    <row r="107" spans="1:65" s="2" customFormat="1" ht="11.25">
      <c r="A107" s="34"/>
      <c r="B107" s="35"/>
      <c r="C107" s="36"/>
      <c r="D107" s="191" t="s">
        <v>140</v>
      </c>
      <c r="E107" s="36"/>
      <c r="F107" s="192" t="s">
        <v>381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140</v>
      </c>
      <c r="AU107" s="17" t="s">
        <v>82</v>
      </c>
    </row>
    <row r="108" spans="1:65" s="2" customFormat="1" ht="11.25">
      <c r="A108" s="34"/>
      <c r="B108" s="35"/>
      <c r="C108" s="36"/>
      <c r="D108" s="196" t="s">
        <v>142</v>
      </c>
      <c r="E108" s="36"/>
      <c r="F108" s="197" t="s">
        <v>382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142</v>
      </c>
      <c r="AU108" s="17" t="s">
        <v>82</v>
      </c>
    </row>
    <row r="109" spans="1:65" s="2" customFormat="1" ht="19.5">
      <c r="A109" s="34"/>
      <c r="B109" s="35"/>
      <c r="C109" s="36"/>
      <c r="D109" s="191" t="s">
        <v>144</v>
      </c>
      <c r="E109" s="36"/>
      <c r="F109" s="198" t="s">
        <v>383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144</v>
      </c>
      <c r="AU109" s="17" t="s">
        <v>82</v>
      </c>
    </row>
    <row r="110" spans="1:65" s="13" customFormat="1" ht="11.25">
      <c r="B110" s="199"/>
      <c r="C110" s="200"/>
      <c r="D110" s="191" t="s">
        <v>152</v>
      </c>
      <c r="E110" s="201" t="s">
        <v>19</v>
      </c>
      <c r="F110" s="202" t="s">
        <v>297</v>
      </c>
      <c r="G110" s="200"/>
      <c r="H110" s="203">
        <v>636.4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152</v>
      </c>
      <c r="AU110" s="209" t="s">
        <v>82</v>
      </c>
      <c r="AV110" s="13" t="s">
        <v>82</v>
      </c>
      <c r="AW110" s="13" t="s">
        <v>35</v>
      </c>
      <c r="AX110" s="13" t="s">
        <v>73</v>
      </c>
      <c r="AY110" s="209" t="s">
        <v>131</v>
      </c>
    </row>
    <row r="111" spans="1:65" s="13" customFormat="1" ht="11.25">
      <c r="B111" s="199"/>
      <c r="C111" s="200"/>
      <c r="D111" s="191" t="s">
        <v>152</v>
      </c>
      <c r="E111" s="201" t="s">
        <v>19</v>
      </c>
      <c r="F111" s="202" t="s">
        <v>384</v>
      </c>
      <c r="G111" s="200"/>
      <c r="H111" s="203">
        <v>1726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152</v>
      </c>
      <c r="AU111" s="209" t="s">
        <v>82</v>
      </c>
      <c r="AV111" s="13" t="s">
        <v>82</v>
      </c>
      <c r="AW111" s="13" t="s">
        <v>35</v>
      </c>
      <c r="AX111" s="13" t="s">
        <v>73</v>
      </c>
      <c r="AY111" s="209" t="s">
        <v>131</v>
      </c>
    </row>
    <row r="112" spans="1:65" s="14" customFormat="1" ht="11.25">
      <c r="B112" s="220"/>
      <c r="C112" s="221"/>
      <c r="D112" s="191" t="s">
        <v>152</v>
      </c>
      <c r="E112" s="222" t="s">
        <v>19</v>
      </c>
      <c r="F112" s="223" t="s">
        <v>184</v>
      </c>
      <c r="G112" s="221"/>
      <c r="H112" s="224">
        <v>2362.4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152</v>
      </c>
      <c r="AU112" s="230" t="s">
        <v>82</v>
      </c>
      <c r="AV112" s="14" t="s">
        <v>138</v>
      </c>
      <c r="AW112" s="14" t="s">
        <v>35</v>
      </c>
      <c r="AX112" s="14" t="s">
        <v>80</v>
      </c>
      <c r="AY112" s="230" t="s">
        <v>131</v>
      </c>
    </row>
    <row r="113" spans="1:65" s="2" customFormat="1" ht="16.5" customHeight="1">
      <c r="A113" s="34"/>
      <c r="B113" s="35"/>
      <c r="C113" s="210" t="s">
        <v>165</v>
      </c>
      <c r="D113" s="210" t="s">
        <v>166</v>
      </c>
      <c r="E113" s="211" t="s">
        <v>300</v>
      </c>
      <c r="F113" s="212" t="s">
        <v>301</v>
      </c>
      <c r="G113" s="213" t="s">
        <v>302</v>
      </c>
      <c r="H113" s="214">
        <v>118.12</v>
      </c>
      <c r="I113" s="215"/>
      <c r="J113" s="216">
        <f>ROUND(I113*H113,2)</f>
        <v>0</v>
      </c>
      <c r="K113" s="212" t="s">
        <v>19</v>
      </c>
      <c r="L113" s="217"/>
      <c r="M113" s="218" t="s">
        <v>19</v>
      </c>
      <c r="N113" s="219" t="s">
        <v>44</v>
      </c>
      <c r="O113" s="64"/>
      <c r="P113" s="187">
        <f>O113*H113</f>
        <v>0</v>
      </c>
      <c r="Q113" s="187">
        <v>0.25</v>
      </c>
      <c r="R113" s="187">
        <f>Q113*H113</f>
        <v>29.53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170</v>
      </c>
      <c r="AT113" s="189" t="s">
        <v>166</v>
      </c>
      <c r="AU113" s="189" t="s">
        <v>82</v>
      </c>
      <c r="AY113" s="17" t="s">
        <v>131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80</v>
      </c>
      <c r="BK113" s="190">
        <f>ROUND(I113*H113,2)</f>
        <v>0</v>
      </c>
      <c r="BL113" s="17" t="s">
        <v>138</v>
      </c>
      <c r="BM113" s="189" t="s">
        <v>385</v>
      </c>
    </row>
    <row r="114" spans="1:65" s="2" customFormat="1" ht="11.25">
      <c r="A114" s="34"/>
      <c r="B114" s="35"/>
      <c r="C114" s="36"/>
      <c r="D114" s="191" t="s">
        <v>140</v>
      </c>
      <c r="E114" s="36"/>
      <c r="F114" s="192" t="s">
        <v>301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140</v>
      </c>
      <c r="AU114" s="17" t="s">
        <v>82</v>
      </c>
    </row>
    <row r="115" spans="1:65" s="13" customFormat="1" ht="11.25">
      <c r="B115" s="199"/>
      <c r="C115" s="200"/>
      <c r="D115" s="191" t="s">
        <v>152</v>
      </c>
      <c r="E115" s="201" t="s">
        <v>19</v>
      </c>
      <c r="F115" s="202" t="s">
        <v>386</v>
      </c>
      <c r="G115" s="200"/>
      <c r="H115" s="203">
        <v>118.12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152</v>
      </c>
      <c r="AU115" s="209" t="s">
        <v>82</v>
      </c>
      <c r="AV115" s="13" t="s">
        <v>82</v>
      </c>
      <c r="AW115" s="13" t="s">
        <v>35</v>
      </c>
      <c r="AX115" s="13" t="s">
        <v>80</v>
      </c>
      <c r="AY115" s="209" t="s">
        <v>131</v>
      </c>
    </row>
    <row r="116" spans="1:65" s="2" customFormat="1" ht="16.5" customHeight="1">
      <c r="A116" s="34"/>
      <c r="B116" s="35"/>
      <c r="C116" s="178" t="s">
        <v>174</v>
      </c>
      <c r="D116" s="178" t="s">
        <v>133</v>
      </c>
      <c r="E116" s="179" t="s">
        <v>387</v>
      </c>
      <c r="F116" s="180" t="s">
        <v>388</v>
      </c>
      <c r="G116" s="181" t="s">
        <v>177</v>
      </c>
      <c r="H116" s="182">
        <v>300</v>
      </c>
      <c r="I116" s="183"/>
      <c r="J116" s="184">
        <f>ROUND(I116*H116,2)</f>
        <v>0</v>
      </c>
      <c r="K116" s="180" t="s">
        <v>19</v>
      </c>
      <c r="L116" s="39"/>
      <c r="M116" s="185" t="s">
        <v>19</v>
      </c>
      <c r="N116" s="186" t="s">
        <v>44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138</v>
      </c>
      <c r="AT116" s="189" t="s">
        <v>133</v>
      </c>
      <c r="AU116" s="189" t="s">
        <v>82</v>
      </c>
      <c r="AY116" s="17" t="s">
        <v>131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7" t="s">
        <v>80</v>
      </c>
      <c r="BK116" s="190">
        <f>ROUND(I116*H116,2)</f>
        <v>0</v>
      </c>
      <c r="BL116" s="17" t="s">
        <v>138</v>
      </c>
      <c r="BM116" s="189" t="s">
        <v>389</v>
      </c>
    </row>
    <row r="117" spans="1:65" s="2" customFormat="1" ht="11.25">
      <c r="A117" s="34"/>
      <c r="B117" s="35"/>
      <c r="C117" s="36"/>
      <c r="D117" s="191" t="s">
        <v>140</v>
      </c>
      <c r="E117" s="36"/>
      <c r="F117" s="192" t="s">
        <v>388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140</v>
      </c>
      <c r="AU117" s="17" t="s">
        <v>82</v>
      </c>
    </row>
    <row r="118" spans="1:65" s="2" customFormat="1" ht="19.5">
      <c r="A118" s="34"/>
      <c r="B118" s="35"/>
      <c r="C118" s="36"/>
      <c r="D118" s="191" t="s">
        <v>144</v>
      </c>
      <c r="E118" s="36"/>
      <c r="F118" s="198" t="s">
        <v>390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144</v>
      </c>
      <c r="AU118" s="17" t="s">
        <v>82</v>
      </c>
    </row>
    <row r="119" spans="1:65" s="13" customFormat="1" ht="11.25">
      <c r="B119" s="199"/>
      <c r="C119" s="200"/>
      <c r="D119" s="191" t="s">
        <v>152</v>
      </c>
      <c r="E119" s="201" t="s">
        <v>19</v>
      </c>
      <c r="F119" s="202" t="s">
        <v>391</v>
      </c>
      <c r="G119" s="200"/>
      <c r="H119" s="203">
        <v>300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152</v>
      </c>
      <c r="AU119" s="209" t="s">
        <v>82</v>
      </c>
      <c r="AV119" s="13" t="s">
        <v>82</v>
      </c>
      <c r="AW119" s="13" t="s">
        <v>35</v>
      </c>
      <c r="AX119" s="13" t="s">
        <v>80</v>
      </c>
      <c r="AY119" s="209" t="s">
        <v>131</v>
      </c>
    </row>
    <row r="120" spans="1:65" s="2" customFormat="1" ht="16.5" customHeight="1">
      <c r="A120" s="34"/>
      <c r="B120" s="35"/>
      <c r="C120" s="178" t="s">
        <v>185</v>
      </c>
      <c r="D120" s="178" t="s">
        <v>133</v>
      </c>
      <c r="E120" s="179" t="s">
        <v>392</v>
      </c>
      <c r="F120" s="180" t="s">
        <v>393</v>
      </c>
      <c r="G120" s="181" t="s">
        <v>308</v>
      </c>
      <c r="H120" s="182">
        <v>18060</v>
      </c>
      <c r="I120" s="183"/>
      <c r="J120" s="184">
        <f>ROUND(I120*H120,2)</f>
        <v>0</v>
      </c>
      <c r="K120" s="180" t="s">
        <v>19</v>
      </c>
      <c r="L120" s="39"/>
      <c r="M120" s="185" t="s">
        <v>19</v>
      </c>
      <c r="N120" s="186" t="s">
        <v>44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138</v>
      </c>
      <c r="AT120" s="189" t="s">
        <v>133</v>
      </c>
      <c r="AU120" s="189" t="s">
        <v>82</v>
      </c>
      <c r="AY120" s="17" t="s">
        <v>131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80</v>
      </c>
      <c r="BK120" s="190">
        <f>ROUND(I120*H120,2)</f>
        <v>0</v>
      </c>
      <c r="BL120" s="17" t="s">
        <v>138</v>
      </c>
      <c r="BM120" s="189" t="s">
        <v>394</v>
      </c>
    </row>
    <row r="121" spans="1:65" s="2" customFormat="1" ht="11.25">
      <c r="A121" s="34"/>
      <c r="B121" s="35"/>
      <c r="C121" s="36"/>
      <c r="D121" s="191" t="s">
        <v>140</v>
      </c>
      <c r="E121" s="36"/>
      <c r="F121" s="192" t="s">
        <v>393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140</v>
      </c>
      <c r="AU121" s="17" t="s">
        <v>82</v>
      </c>
    </row>
    <row r="122" spans="1:65" s="2" customFormat="1" ht="19.5">
      <c r="A122" s="34"/>
      <c r="B122" s="35"/>
      <c r="C122" s="36"/>
      <c r="D122" s="191" t="s">
        <v>144</v>
      </c>
      <c r="E122" s="36"/>
      <c r="F122" s="198" t="s">
        <v>395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144</v>
      </c>
      <c r="AU122" s="17" t="s">
        <v>82</v>
      </c>
    </row>
    <row r="123" spans="1:65" s="13" customFormat="1" ht="11.25">
      <c r="B123" s="199"/>
      <c r="C123" s="200"/>
      <c r="D123" s="191" t="s">
        <v>152</v>
      </c>
      <c r="E123" s="201" t="s">
        <v>19</v>
      </c>
      <c r="F123" s="202" t="s">
        <v>396</v>
      </c>
      <c r="G123" s="200"/>
      <c r="H123" s="203">
        <v>18060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152</v>
      </c>
      <c r="AU123" s="209" t="s">
        <v>82</v>
      </c>
      <c r="AV123" s="13" t="s">
        <v>82</v>
      </c>
      <c r="AW123" s="13" t="s">
        <v>35</v>
      </c>
      <c r="AX123" s="13" t="s">
        <v>80</v>
      </c>
      <c r="AY123" s="209" t="s">
        <v>131</v>
      </c>
    </row>
    <row r="124" spans="1:65" s="2" customFormat="1" ht="21.75" customHeight="1">
      <c r="A124" s="34"/>
      <c r="B124" s="35"/>
      <c r="C124" s="178" t="s">
        <v>170</v>
      </c>
      <c r="D124" s="178" t="s">
        <v>133</v>
      </c>
      <c r="E124" s="179" t="s">
        <v>397</v>
      </c>
      <c r="F124" s="180" t="s">
        <v>398</v>
      </c>
      <c r="G124" s="181" t="s">
        <v>136</v>
      </c>
      <c r="H124" s="182">
        <v>40</v>
      </c>
      <c r="I124" s="183"/>
      <c r="J124" s="184">
        <f>ROUND(I124*H124,2)</f>
        <v>0</v>
      </c>
      <c r="K124" s="180" t="s">
        <v>137</v>
      </c>
      <c r="L124" s="39"/>
      <c r="M124" s="185" t="s">
        <v>19</v>
      </c>
      <c r="N124" s="186" t="s">
        <v>44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138</v>
      </c>
      <c r="AT124" s="189" t="s">
        <v>133</v>
      </c>
      <c r="AU124" s="189" t="s">
        <v>82</v>
      </c>
      <c r="AY124" s="17" t="s">
        <v>131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80</v>
      </c>
      <c r="BK124" s="190">
        <f>ROUND(I124*H124,2)</f>
        <v>0</v>
      </c>
      <c r="BL124" s="17" t="s">
        <v>138</v>
      </c>
      <c r="BM124" s="189" t="s">
        <v>399</v>
      </c>
    </row>
    <row r="125" spans="1:65" s="2" customFormat="1" ht="11.25">
      <c r="A125" s="34"/>
      <c r="B125" s="35"/>
      <c r="C125" s="36"/>
      <c r="D125" s="191" t="s">
        <v>140</v>
      </c>
      <c r="E125" s="36"/>
      <c r="F125" s="192" t="s">
        <v>400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140</v>
      </c>
      <c r="AU125" s="17" t="s">
        <v>82</v>
      </c>
    </row>
    <row r="126" spans="1:65" s="2" customFormat="1" ht="11.25">
      <c r="A126" s="34"/>
      <c r="B126" s="35"/>
      <c r="C126" s="36"/>
      <c r="D126" s="196" t="s">
        <v>142</v>
      </c>
      <c r="E126" s="36"/>
      <c r="F126" s="197" t="s">
        <v>401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142</v>
      </c>
      <c r="AU126" s="17" t="s">
        <v>82</v>
      </c>
    </row>
    <row r="127" spans="1:65" s="2" customFormat="1" ht="19.5">
      <c r="A127" s="34"/>
      <c r="B127" s="35"/>
      <c r="C127" s="36"/>
      <c r="D127" s="191" t="s">
        <v>144</v>
      </c>
      <c r="E127" s="36"/>
      <c r="F127" s="198" t="s">
        <v>402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144</v>
      </c>
      <c r="AU127" s="17" t="s">
        <v>82</v>
      </c>
    </row>
    <row r="128" spans="1:65" s="13" customFormat="1" ht="11.25">
      <c r="B128" s="199"/>
      <c r="C128" s="200"/>
      <c r="D128" s="191" t="s">
        <v>152</v>
      </c>
      <c r="E128" s="201" t="s">
        <v>19</v>
      </c>
      <c r="F128" s="202" t="s">
        <v>403</v>
      </c>
      <c r="G128" s="200"/>
      <c r="H128" s="203">
        <v>40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152</v>
      </c>
      <c r="AU128" s="209" t="s">
        <v>82</v>
      </c>
      <c r="AV128" s="13" t="s">
        <v>82</v>
      </c>
      <c r="AW128" s="13" t="s">
        <v>35</v>
      </c>
      <c r="AX128" s="13" t="s">
        <v>80</v>
      </c>
      <c r="AY128" s="209" t="s">
        <v>131</v>
      </c>
    </row>
    <row r="129" spans="1:65" s="2" customFormat="1" ht="16.5" customHeight="1">
      <c r="A129" s="34"/>
      <c r="B129" s="35"/>
      <c r="C129" s="178" t="s">
        <v>203</v>
      </c>
      <c r="D129" s="178" t="s">
        <v>133</v>
      </c>
      <c r="E129" s="179" t="s">
        <v>404</v>
      </c>
      <c r="F129" s="180" t="s">
        <v>405</v>
      </c>
      <c r="G129" s="181" t="s">
        <v>302</v>
      </c>
      <c r="H129" s="182">
        <v>243.95</v>
      </c>
      <c r="I129" s="183"/>
      <c r="J129" s="184">
        <f>ROUND(I129*H129,2)</f>
        <v>0</v>
      </c>
      <c r="K129" s="180" t="s">
        <v>137</v>
      </c>
      <c r="L129" s="39"/>
      <c r="M129" s="185" t="s">
        <v>19</v>
      </c>
      <c r="N129" s="186" t="s">
        <v>44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138</v>
      </c>
      <c r="AT129" s="189" t="s">
        <v>133</v>
      </c>
      <c r="AU129" s="189" t="s">
        <v>82</v>
      </c>
      <c r="AY129" s="17" t="s">
        <v>131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80</v>
      </c>
      <c r="BK129" s="190">
        <f>ROUND(I129*H129,2)</f>
        <v>0</v>
      </c>
      <c r="BL129" s="17" t="s">
        <v>138</v>
      </c>
      <c r="BM129" s="189" t="s">
        <v>406</v>
      </c>
    </row>
    <row r="130" spans="1:65" s="2" customFormat="1" ht="11.25">
      <c r="A130" s="34"/>
      <c r="B130" s="35"/>
      <c r="C130" s="36"/>
      <c r="D130" s="191" t="s">
        <v>140</v>
      </c>
      <c r="E130" s="36"/>
      <c r="F130" s="192" t="s">
        <v>407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140</v>
      </c>
      <c r="AU130" s="17" t="s">
        <v>82</v>
      </c>
    </row>
    <row r="131" spans="1:65" s="2" customFormat="1" ht="11.25">
      <c r="A131" s="34"/>
      <c r="B131" s="35"/>
      <c r="C131" s="36"/>
      <c r="D131" s="196" t="s">
        <v>142</v>
      </c>
      <c r="E131" s="36"/>
      <c r="F131" s="197" t="s">
        <v>408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142</v>
      </c>
      <c r="AU131" s="17" t="s">
        <v>82</v>
      </c>
    </row>
    <row r="132" spans="1:65" s="2" customFormat="1" ht="19.5">
      <c r="A132" s="34"/>
      <c r="B132" s="35"/>
      <c r="C132" s="36"/>
      <c r="D132" s="191" t="s">
        <v>144</v>
      </c>
      <c r="E132" s="36"/>
      <c r="F132" s="198" t="s">
        <v>409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144</v>
      </c>
      <c r="AU132" s="17" t="s">
        <v>82</v>
      </c>
    </row>
    <row r="133" spans="1:65" s="13" customFormat="1" ht="11.25">
      <c r="B133" s="199"/>
      <c r="C133" s="200"/>
      <c r="D133" s="191" t="s">
        <v>152</v>
      </c>
      <c r="E133" s="201" t="s">
        <v>19</v>
      </c>
      <c r="F133" s="202" t="s">
        <v>410</v>
      </c>
      <c r="G133" s="200"/>
      <c r="H133" s="203">
        <v>167.2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152</v>
      </c>
      <c r="AU133" s="209" t="s">
        <v>82</v>
      </c>
      <c r="AV133" s="13" t="s">
        <v>82</v>
      </c>
      <c r="AW133" s="13" t="s">
        <v>35</v>
      </c>
      <c r="AX133" s="13" t="s">
        <v>73</v>
      </c>
      <c r="AY133" s="209" t="s">
        <v>131</v>
      </c>
    </row>
    <row r="134" spans="1:65" s="13" customFormat="1" ht="11.25">
      <c r="B134" s="199"/>
      <c r="C134" s="200"/>
      <c r="D134" s="191" t="s">
        <v>152</v>
      </c>
      <c r="E134" s="201" t="s">
        <v>19</v>
      </c>
      <c r="F134" s="202" t="s">
        <v>411</v>
      </c>
      <c r="G134" s="200"/>
      <c r="H134" s="203">
        <v>70.5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152</v>
      </c>
      <c r="AU134" s="209" t="s">
        <v>82</v>
      </c>
      <c r="AV134" s="13" t="s">
        <v>82</v>
      </c>
      <c r="AW134" s="13" t="s">
        <v>35</v>
      </c>
      <c r="AX134" s="13" t="s">
        <v>73</v>
      </c>
      <c r="AY134" s="209" t="s">
        <v>131</v>
      </c>
    </row>
    <row r="135" spans="1:65" s="13" customFormat="1" ht="11.25">
      <c r="B135" s="199"/>
      <c r="C135" s="200"/>
      <c r="D135" s="191" t="s">
        <v>152</v>
      </c>
      <c r="E135" s="201" t="s">
        <v>19</v>
      </c>
      <c r="F135" s="202" t="s">
        <v>412</v>
      </c>
      <c r="G135" s="200"/>
      <c r="H135" s="203">
        <v>6.25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152</v>
      </c>
      <c r="AU135" s="209" t="s">
        <v>82</v>
      </c>
      <c r="AV135" s="13" t="s">
        <v>82</v>
      </c>
      <c r="AW135" s="13" t="s">
        <v>35</v>
      </c>
      <c r="AX135" s="13" t="s">
        <v>73</v>
      </c>
      <c r="AY135" s="209" t="s">
        <v>131</v>
      </c>
    </row>
    <row r="136" spans="1:65" s="14" customFormat="1" ht="11.25">
      <c r="B136" s="220"/>
      <c r="C136" s="221"/>
      <c r="D136" s="191" t="s">
        <v>152</v>
      </c>
      <c r="E136" s="222" t="s">
        <v>19</v>
      </c>
      <c r="F136" s="223" t="s">
        <v>184</v>
      </c>
      <c r="G136" s="221"/>
      <c r="H136" s="224">
        <v>243.95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152</v>
      </c>
      <c r="AU136" s="230" t="s">
        <v>82</v>
      </c>
      <c r="AV136" s="14" t="s">
        <v>138</v>
      </c>
      <c r="AW136" s="14" t="s">
        <v>35</v>
      </c>
      <c r="AX136" s="14" t="s">
        <v>80</v>
      </c>
      <c r="AY136" s="230" t="s">
        <v>131</v>
      </c>
    </row>
    <row r="137" spans="1:65" s="2" customFormat="1" ht="16.5" customHeight="1">
      <c r="A137" s="34"/>
      <c r="B137" s="35"/>
      <c r="C137" s="178" t="s">
        <v>211</v>
      </c>
      <c r="D137" s="178" t="s">
        <v>133</v>
      </c>
      <c r="E137" s="179" t="s">
        <v>413</v>
      </c>
      <c r="F137" s="180" t="s">
        <v>414</v>
      </c>
      <c r="G137" s="181" t="s">
        <v>302</v>
      </c>
      <c r="H137" s="182">
        <v>243.95</v>
      </c>
      <c r="I137" s="183"/>
      <c r="J137" s="184">
        <f>ROUND(I137*H137,2)</f>
        <v>0</v>
      </c>
      <c r="K137" s="180" t="s">
        <v>137</v>
      </c>
      <c r="L137" s="39"/>
      <c r="M137" s="185" t="s">
        <v>19</v>
      </c>
      <c r="N137" s="186" t="s">
        <v>44</v>
      </c>
      <c r="O137" s="64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138</v>
      </c>
      <c r="AT137" s="189" t="s">
        <v>133</v>
      </c>
      <c r="AU137" s="189" t="s">
        <v>82</v>
      </c>
      <c r="AY137" s="17" t="s">
        <v>131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80</v>
      </c>
      <c r="BK137" s="190">
        <f>ROUND(I137*H137,2)</f>
        <v>0</v>
      </c>
      <c r="BL137" s="17" t="s">
        <v>138</v>
      </c>
      <c r="BM137" s="189" t="s">
        <v>415</v>
      </c>
    </row>
    <row r="138" spans="1:65" s="2" customFormat="1" ht="11.25">
      <c r="A138" s="34"/>
      <c r="B138" s="35"/>
      <c r="C138" s="36"/>
      <c r="D138" s="191" t="s">
        <v>140</v>
      </c>
      <c r="E138" s="36"/>
      <c r="F138" s="192" t="s">
        <v>416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140</v>
      </c>
      <c r="AU138" s="17" t="s">
        <v>82</v>
      </c>
    </row>
    <row r="139" spans="1:65" s="2" customFormat="1" ht="11.25">
      <c r="A139" s="34"/>
      <c r="B139" s="35"/>
      <c r="C139" s="36"/>
      <c r="D139" s="196" t="s">
        <v>142</v>
      </c>
      <c r="E139" s="36"/>
      <c r="F139" s="197" t="s">
        <v>417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142</v>
      </c>
      <c r="AU139" s="17" t="s">
        <v>82</v>
      </c>
    </row>
    <row r="140" spans="1:65" s="2" customFormat="1" ht="16.5" customHeight="1">
      <c r="A140" s="34"/>
      <c r="B140" s="35"/>
      <c r="C140" s="178" t="s">
        <v>218</v>
      </c>
      <c r="D140" s="178" t="s">
        <v>133</v>
      </c>
      <c r="E140" s="179" t="s">
        <v>418</v>
      </c>
      <c r="F140" s="180" t="s">
        <v>419</v>
      </c>
      <c r="G140" s="181" t="s">
        <v>302</v>
      </c>
      <c r="H140" s="182">
        <v>243.95</v>
      </c>
      <c r="I140" s="183"/>
      <c r="J140" s="184">
        <f>ROUND(I140*H140,2)</f>
        <v>0</v>
      </c>
      <c r="K140" s="180" t="s">
        <v>137</v>
      </c>
      <c r="L140" s="39"/>
      <c r="M140" s="185" t="s">
        <v>19</v>
      </c>
      <c r="N140" s="186" t="s">
        <v>44</v>
      </c>
      <c r="O140" s="64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138</v>
      </c>
      <c r="AT140" s="189" t="s">
        <v>133</v>
      </c>
      <c r="AU140" s="189" t="s">
        <v>82</v>
      </c>
      <c r="AY140" s="17" t="s">
        <v>131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80</v>
      </c>
      <c r="BK140" s="190">
        <f>ROUND(I140*H140,2)</f>
        <v>0</v>
      </c>
      <c r="BL140" s="17" t="s">
        <v>138</v>
      </c>
      <c r="BM140" s="189" t="s">
        <v>420</v>
      </c>
    </row>
    <row r="141" spans="1:65" s="2" customFormat="1" ht="11.25">
      <c r="A141" s="34"/>
      <c r="B141" s="35"/>
      <c r="C141" s="36"/>
      <c r="D141" s="191" t="s">
        <v>140</v>
      </c>
      <c r="E141" s="36"/>
      <c r="F141" s="192" t="s">
        <v>421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140</v>
      </c>
      <c r="AU141" s="17" t="s">
        <v>82</v>
      </c>
    </row>
    <row r="142" spans="1:65" s="2" customFormat="1" ht="11.25">
      <c r="A142" s="34"/>
      <c r="B142" s="35"/>
      <c r="C142" s="36"/>
      <c r="D142" s="196" t="s">
        <v>142</v>
      </c>
      <c r="E142" s="36"/>
      <c r="F142" s="197" t="s">
        <v>422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142</v>
      </c>
      <c r="AU142" s="17" t="s">
        <v>82</v>
      </c>
    </row>
    <row r="143" spans="1:65" s="2" customFormat="1" ht="19.5">
      <c r="A143" s="34"/>
      <c r="B143" s="35"/>
      <c r="C143" s="36"/>
      <c r="D143" s="191" t="s">
        <v>144</v>
      </c>
      <c r="E143" s="36"/>
      <c r="F143" s="198" t="s">
        <v>423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144</v>
      </c>
      <c r="AU143" s="17" t="s">
        <v>82</v>
      </c>
    </row>
    <row r="144" spans="1:65" s="13" customFormat="1" ht="11.25">
      <c r="B144" s="199"/>
      <c r="C144" s="200"/>
      <c r="D144" s="191" t="s">
        <v>152</v>
      </c>
      <c r="E144" s="201" t="s">
        <v>19</v>
      </c>
      <c r="F144" s="202" t="s">
        <v>424</v>
      </c>
      <c r="G144" s="200"/>
      <c r="H144" s="203">
        <v>243.95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152</v>
      </c>
      <c r="AU144" s="209" t="s">
        <v>82</v>
      </c>
      <c r="AV144" s="13" t="s">
        <v>82</v>
      </c>
      <c r="AW144" s="13" t="s">
        <v>35</v>
      </c>
      <c r="AX144" s="13" t="s">
        <v>80</v>
      </c>
      <c r="AY144" s="209" t="s">
        <v>131</v>
      </c>
    </row>
    <row r="145" spans="1:65" s="2" customFormat="1" ht="21.75" customHeight="1">
      <c r="A145" s="34"/>
      <c r="B145" s="35"/>
      <c r="C145" s="178" t="s">
        <v>231</v>
      </c>
      <c r="D145" s="178" t="s">
        <v>133</v>
      </c>
      <c r="E145" s="179" t="s">
        <v>175</v>
      </c>
      <c r="F145" s="180" t="s">
        <v>176</v>
      </c>
      <c r="G145" s="181" t="s">
        <v>177</v>
      </c>
      <c r="H145" s="182">
        <v>154</v>
      </c>
      <c r="I145" s="183"/>
      <c r="J145" s="184">
        <f>ROUND(I145*H145,2)</f>
        <v>0</v>
      </c>
      <c r="K145" s="180" t="s">
        <v>137</v>
      </c>
      <c r="L145" s="39"/>
      <c r="M145" s="185" t="s">
        <v>19</v>
      </c>
      <c r="N145" s="186" t="s">
        <v>44</v>
      </c>
      <c r="O145" s="64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138</v>
      </c>
      <c r="AT145" s="189" t="s">
        <v>133</v>
      </c>
      <c r="AU145" s="189" t="s">
        <v>82</v>
      </c>
      <c r="AY145" s="17" t="s">
        <v>131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80</v>
      </c>
      <c r="BK145" s="190">
        <f>ROUND(I145*H145,2)</f>
        <v>0</v>
      </c>
      <c r="BL145" s="17" t="s">
        <v>138</v>
      </c>
      <c r="BM145" s="189" t="s">
        <v>425</v>
      </c>
    </row>
    <row r="146" spans="1:65" s="2" customFormat="1" ht="19.5">
      <c r="A146" s="34"/>
      <c r="B146" s="35"/>
      <c r="C146" s="36"/>
      <c r="D146" s="191" t="s">
        <v>140</v>
      </c>
      <c r="E146" s="36"/>
      <c r="F146" s="192" t="s">
        <v>179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140</v>
      </c>
      <c r="AU146" s="17" t="s">
        <v>82</v>
      </c>
    </row>
    <row r="147" spans="1:65" s="2" customFormat="1" ht="11.25">
      <c r="A147" s="34"/>
      <c r="B147" s="35"/>
      <c r="C147" s="36"/>
      <c r="D147" s="196" t="s">
        <v>142</v>
      </c>
      <c r="E147" s="36"/>
      <c r="F147" s="197" t="s">
        <v>180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142</v>
      </c>
      <c r="AU147" s="17" t="s">
        <v>82</v>
      </c>
    </row>
    <row r="148" spans="1:65" s="2" customFormat="1" ht="19.5">
      <c r="A148" s="34"/>
      <c r="B148" s="35"/>
      <c r="C148" s="36"/>
      <c r="D148" s="191" t="s">
        <v>144</v>
      </c>
      <c r="E148" s="36"/>
      <c r="F148" s="198" t="s">
        <v>426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144</v>
      </c>
      <c r="AU148" s="17" t="s">
        <v>82</v>
      </c>
    </row>
    <row r="149" spans="1:65" s="2" customFormat="1" ht="16.5" customHeight="1">
      <c r="A149" s="34"/>
      <c r="B149" s="35"/>
      <c r="C149" s="178" t="s">
        <v>238</v>
      </c>
      <c r="D149" s="178" t="s">
        <v>133</v>
      </c>
      <c r="E149" s="179" t="s">
        <v>186</v>
      </c>
      <c r="F149" s="180" t="s">
        <v>187</v>
      </c>
      <c r="G149" s="181" t="s">
        <v>177</v>
      </c>
      <c r="H149" s="182">
        <v>83</v>
      </c>
      <c r="I149" s="183"/>
      <c r="J149" s="184">
        <f>ROUND(I149*H149,2)</f>
        <v>0</v>
      </c>
      <c r="K149" s="180" t="s">
        <v>137</v>
      </c>
      <c r="L149" s="39"/>
      <c r="M149" s="185" t="s">
        <v>19</v>
      </c>
      <c r="N149" s="186" t="s">
        <v>44</v>
      </c>
      <c r="O149" s="64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138</v>
      </c>
      <c r="AT149" s="189" t="s">
        <v>133</v>
      </c>
      <c r="AU149" s="189" t="s">
        <v>82</v>
      </c>
      <c r="AY149" s="17" t="s">
        <v>131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80</v>
      </c>
      <c r="BK149" s="190">
        <f>ROUND(I149*H149,2)</f>
        <v>0</v>
      </c>
      <c r="BL149" s="17" t="s">
        <v>138</v>
      </c>
      <c r="BM149" s="189" t="s">
        <v>427</v>
      </c>
    </row>
    <row r="150" spans="1:65" s="2" customFormat="1" ht="11.25">
      <c r="A150" s="34"/>
      <c r="B150" s="35"/>
      <c r="C150" s="36"/>
      <c r="D150" s="191" t="s">
        <v>140</v>
      </c>
      <c r="E150" s="36"/>
      <c r="F150" s="192" t="s">
        <v>189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140</v>
      </c>
      <c r="AU150" s="17" t="s">
        <v>82</v>
      </c>
    </row>
    <row r="151" spans="1:65" s="2" customFormat="1" ht="11.25">
      <c r="A151" s="34"/>
      <c r="B151" s="35"/>
      <c r="C151" s="36"/>
      <c r="D151" s="196" t="s">
        <v>142</v>
      </c>
      <c r="E151" s="36"/>
      <c r="F151" s="197" t="s">
        <v>190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142</v>
      </c>
      <c r="AU151" s="17" t="s">
        <v>82</v>
      </c>
    </row>
    <row r="152" spans="1:65" s="2" customFormat="1" ht="19.5">
      <c r="A152" s="34"/>
      <c r="B152" s="35"/>
      <c r="C152" s="36"/>
      <c r="D152" s="191" t="s">
        <v>144</v>
      </c>
      <c r="E152" s="36"/>
      <c r="F152" s="198" t="s">
        <v>428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144</v>
      </c>
      <c r="AU152" s="17" t="s">
        <v>82</v>
      </c>
    </row>
    <row r="153" spans="1:65" s="13" customFormat="1" ht="11.25">
      <c r="B153" s="199"/>
      <c r="C153" s="200"/>
      <c r="D153" s="191" t="s">
        <v>152</v>
      </c>
      <c r="E153" s="201" t="s">
        <v>19</v>
      </c>
      <c r="F153" s="202" t="s">
        <v>429</v>
      </c>
      <c r="G153" s="200"/>
      <c r="H153" s="203">
        <v>83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152</v>
      </c>
      <c r="AU153" s="209" t="s">
        <v>82</v>
      </c>
      <c r="AV153" s="13" t="s">
        <v>82</v>
      </c>
      <c r="AW153" s="13" t="s">
        <v>35</v>
      </c>
      <c r="AX153" s="13" t="s">
        <v>80</v>
      </c>
      <c r="AY153" s="209" t="s">
        <v>131</v>
      </c>
    </row>
    <row r="154" spans="1:65" s="2" customFormat="1" ht="16.5" customHeight="1">
      <c r="A154" s="34"/>
      <c r="B154" s="35"/>
      <c r="C154" s="210" t="s">
        <v>244</v>
      </c>
      <c r="D154" s="210" t="s">
        <v>166</v>
      </c>
      <c r="E154" s="211" t="s">
        <v>192</v>
      </c>
      <c r="F154" s="212" t="s">
        <v>193</v>
      </c>
      <c r="G154" s="213" t="s">
        <v>177</v>
      </c>
      <c r="H154" s="214">
        <v>75</v>
      </c>
      <c r="I154" s="215"/>
      <c r="J154" s="216">
        <f>ROUND(I154*H154,2)</f>
        <v>0</v>
      </c>
      <c r="K154" s="212" t="s">
        <v>19</v>
      </c>
      <c r="L154" s="217"/>
      <c r="M154" s="218" t="s">
        <v>19</v>
      </c>
      <c r="N154" s="219" t="s">
        <v>44</v>
      </c>
      <c r="O154" s="64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170</v>
      </c>
      <c r="AT154" s="189" t="s">
        <v>166</v>
      </c>
      <c r="AU154" s="189" t="s">
        <v>82</v>
      </c>
      <c r="AY154" s="17" t="s">
        <v>131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80</v>
      </c>
      <c r="BK154" s="190">
        <f>ROUND(I154*H154,2)</f>
        <v>0</v>
      </c>
      <c r="BL154" s="17" t="s">
        <v>138</v>
      </c>
      <c r="BM154" s="189" t="s">
        <v>430</v>
      </c>
    </row>
    <row r="155" spans="1:65" s="2" customFormat="1" ht="11.25">
      <c r="A155" s="34"/>
      <c r="B155" s="35"/>
      <c r="C155" s="36"/>
      <c r="D155" s="191" t="s">
        <v>140</v>
      </c>
      <c r="E155" s="36"/>
      <c r="F155" s="192" t="s">
        <v>193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140</v>
      </c>
      <c r="AU155" s="17" t="s">
        <v>82</v>
      </c>
    </row>
    <row r="156" spans="1:65" s="13" customFormat="1" ht="11.25">
      <c r="B156" s="199"/>
      <c r="C156" s="200"/>
      <c r="D156" s="191" t="s">
        <v>152</v>
      </c>
      <c r="E156" s="201" t="s">
        <v>19</v>
      </c>
      <c r="F156" s="202" t="s">
        <v>431</v>
      </c>
      <c r="G156" s="200"/>
      <c r="H156" s="203">
        <v>75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152</v>
      </c>
      <c r="AU156" s="209" t="s">
        <v>82</v>
      </c>
      <c r="AV156" s="13" t="s">
        <v>82</v>
      </c>
      <c r="AW156" s="13" t="s">
        <v>35</v>
      </c>
      <c r="AX156" s="13" t="s">
        <v>80</v>
      </c>
      <c r="AY156" s="209" t="s">
        <v>131</v>
      </c>
    </row>
    <row r="157" spans="1:65" s="2" customFormat="1" ht="16.5" customHeight="1">
      <c r="A157" s="34"/>
      <c r="B157" s="35"/>
      <c r="C157" s="210" t="s">
        <v>8</v>
      </c>
      <c r="D157" s="210" t="s">
        <v>166</v>
      </c>
      <c r="E157" s="211" t="s">
        <v>432</v>
      </c>
      <c r="F157" s="212" t="s">
        <v>433</v>
      </c>
      <c r="G157" s="213" t="s">
        <v>177</v>
      </c>
      <c r="H157" s="214">
        <v>8</v>
      </c>
      <c r="I157" s="215"/>
      <c r="J157" s="216">
        <f>ROUND(I157*H157,2)</f>
        <v>0</v>
      </c>
      <c r="K157" s="212" t="s">
        <v>19</v>
      </c>
      <c r="L157" s="217"/>
      <c r="M157" s="218" t="s">
        <v>19</v>
      </c>
      <c r="N157" s="219" t="s">
        <v>44</v>
      </c>
      <c r="O157" s="64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170</v>
      </c>
      <c r="AT157" s="189" t="s">
        <v>166</v>
      </c>
      <c r="AU157" s="189" t="s">
        <v>82</v>
      </c>
      <c r="AY157" s="17" t="s">
        <v>131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80</v>
      </c>
      <c r="BK157" s="190">
        <f>ROUND(I157*H157,2)</f>
        <v>0</v>
      </c>
      <c r="BL157" s="17" t="s">
        <v>138</v>
      </c>
      <c r="BM157" s="189" t="s">
        <v>434</v>
      </c>
    </row>
    <row r="158" spans="1:65" s="2" customFormat="1" ht="11.25">
      <c r="A158" s="34"/>
      <c r="B158" s="35"/>
      <c r="C158" s="36"/>
      <c r="D158" s="191" t="s">
        <v>140</v>
      </c>
      <c r="E158" s="36"/>
      <c r="F158" s="192" t="s">
        <v>433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140</v>
      </c>
      <c r="AU158" s="17" t="s">
        <v>82</v>
      </c>
    </row>
    <row r="159" spans="1:65" s="13" customFormat="1" ht="11.25">
      <c r="B159" s="199"/>
      <c r="C159" s="200"/>
      <c r="D159" s="191" t="s">
        <v>152</v>
      </c>
      <c r="E159" s="201" t="s">
        <v>19</v>
      </c>
      <c r="F159" s="202" t="s">
        <v>435</v>
      </c>
      <c r="G159" s="200"/>
      <c r="H159" s="203">
        <v>8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152</v>
      </c>
      <c r="AU159" s="209" t="s">
        <v>82</v>
      </c>
      <c r="AV159" s="13" t="s">
        <v>82</v>
      </c>
      <c r="AW159" s="13" t="s">
        <v>35</v>
      </c>
      <c r="AX159" s="13" t="s">
        <v>80</v>
      </c>
      <c r="AY159" s="209" t="s">
        <v>131</v>
      </c>
    </row>
    <row r="160" spans="1:65" s="2" customFormat="1" ht="16.5" customHeight="1">
      <c r="A160" s="34"/>
      <c r="B160" s="35"/>
      <c r="C160" s="178" t="s">
        <v>256</v>
      </c>
      <c r="D160" s="178" t="s">
        <v>133</v>
      </c>
      <c r="E160" s="179" t="s">
        <v>212</v>
      </c>
      <c r="F160" s="180" t="s">
        <v>213</v>
      </c>
      <c r="G160" s="181" t="s">
        <v>177</v>
      </c>
      <c r="H160" s="182">
        <v>71</v>
      </c>
      <c r="I160" s="183"/>
      <c r="J160" s="184">
        <f>ROUND(I160*H160,2)</f>
        <v>0</v>
      </c>
      <c r="K160" s="180" t="s">
        <v>137</v>
      </c>
      <c r="L160" s="39"/>
      <c r="M160" s="185" t="s">
        <v>19</v>
      </c>
      <c r="N160" s="186" t="s">
        <v>44</v>
      </c>
      <c r="O160" s="64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138</v>
      </c>
      <c r="AT160" s="189" t="s">
        <v>133</v>
      </c>
      <c r="AU160" s="189" t="s">
        <v>82</v>
      </c>
      <c r="AY160" s="17" t="s">
        <v>131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80</v>
      </c>
      <c r="BK160" s="190">
        <f>ROUND(I160*H160,2)</f>
        <v>0</v>
      </c>
      <c r="BL160" s="17" t="s">
        <v>138</v>
      </c>
      <c r="BM160" s="189" t="s">
        <v>436</v>
      </c>
    </row>
    <row r="161" spans="1:65" s="2" customFormat="1" ht="11.25">
      <c r="A161" s="34"/>
      <c r="B161" s="35"/>
      <c r="C161" s="36"/>
      <c r="D161" s="191" t="s">
        <v>140</v>
      </c>
      <c r="E161" s="36"/>
      <c r="F161" s="192" t="s">
        <v>215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140</v>
      </c>
      <c r="AU161" s="17" t="s">
        <v>82</v>
      </c>
    </row>
    <row r="162" spans="1:65" s="2" customFormat="1" ht="11.25">
      <c r="A162" s="34"/>
      <c r="B162" s="35"/>
      <c r="C162" s="36"/>
      <c r="D162" s="196" t="s">
        <v>142</v>
      </c>
      <c r="E162" s="36"/>
      <c r="F162" s="197" t="s">
        <v>216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142</v>
      </c>
      <c r="AU162" s="17" t="s">
        <v>82</v>
      </c>
    </row>
    <row r="163" spans="1:65" s="2" customFormat="1" ht="19.5">
      <c r="A163" s="34"/>
      <c r="B163" s="35"/>
      <c r="C163" s="36"/>
      <c r="D163" s="191" t="s">
        <v>144</v>
      </c>
      <c r="E163" s="36"/>
      <c r="F163" s="198" t="s">
        <v>437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144</v>
      </c>
      <c r="AU163" s="17" t="s">
        <v>82</v>
      </c>
    </row>
    <row r="164" spans="1:65" s="2" customFormat="1" ht="16.5" customHeight="1">
      <c r="A164" s="34"/>
      <c r="B164" s="35"/>
      <c r="C164" s="210" t="s">
        <v>261</v>
      </c>
      <c r="D164" s="210" t="s">
        <v>166</v>
      </c>
      <c r="E164" s="211" t="s">
        <v>219</v>
      </c>
      <c r="F164" s="212" t="s">
        <v>220</v>
      </c>
      <c r="G164" s="213" t="s">
        <v>177</v>
      </c>
      <c r="H164" s="214">
        <v>71</v>
      </c>
      <c r="I164" s="215"/>
      <c r="J164" s="216">
        <f>ROUND(I164*H164,2)</f>
        <v>0</v>
      </c>
      <c r="K164" s="212" t="s">
        <v>19</v>
      </c>
      <c r="L164" s="217"/>
      <c r="M164" s="218" t="s">
        <v>19</v>
      </c>
      <c r="N164" s="219" t="s">
        <v>44</v>
      </c>
      <c r="O164" s="64"/>
      <c r="P164" s="187">
        <f>O164*H164</f>
        <v>0</v>
      </c>
      <c r="Q164" s="187">
        <v>5.0000000000000001E-3</v>
      </c>
      <c r="R164" s="187">
        <f>Q164*H164</f>
        <v>0.35499999999999998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170</v>
      </c>
      <c r="AT164" s="189" t="s">
        <v>166</v>
      </c>
      <c r="AU164" s="189" t="s">
        <v>82</v>
      </c>
      <c r="AY164" s="17" t="s">
        <v>131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80</v>
      </c>
      <c r="BK164" s="190">
        <f>ROUND(I164*H164,2)</f>
        <v>0</v>
      </c>
      <c r="BL164" s="17" t="s">
        <v>138</v>
      </c>
      <c r="BM164" s="189" t="s">
        <v>438</v>
      </c>
    </row>
    <row r="165" spans="1:65" s="2" customFormat="1" ht="11.25">
      <c r="A165" s="34"/>
      <c r="B165" s="35"/>
      <c r="C165" s="36"/>
      <c r="D165" s="191" t="s">
        <v>140</v>
      </c>
      <c r="E165" s="36"/>
      <c r="F165" s="192" t="s">
        <v>220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140</v>
      </c>
      <c r="AU165" s="17" t="s">
        <v>82</v>
      </c>
    </row>
    <row r="166" spans="1:65" s="13" customFormat="1" ht="11.25">
      <c r="B166" s="199"/>
      <c r="C166" s="200"/>
      <c r="D166" s="191" t="s">
        <v>152</v>
      </c>
      <c r="E166" s="201" t="s">
        <v>19</v>
      </c>
      <c r="F166" s="202" t="s">
        <v>439</v>
      </c>
      <c r="G166" s="200"/>
      <c r="H166" s="203">
        <v>71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152</v>
      </c>
      <c r="AU166" s="209" t="s">
        <v>82</v>
      </c>
      <c r="AV166" s="13" t="s">
        <v>82</v>
      </c>
      <c r="AW166" s="13" t="s">
        <v>35</v>
      </c>
      <c r="AX166" s="13" t="s">
        <v>80</v>
      </c>
      <c r="AY166" s="209" t="s">
        <v>131</v>
      </c>
    </row>
    <row r="167" spans="1:65" s="2" customFormat="1" ht="21.75" customHeight="1">
      <c r="A167" s="34"/>
      <c r="B167" s="35"/>
      <c r="C167" s="178" t="s">
        <v>267</v>
      </c>
      <c r="D167" s="178" t="s">
        <v>133</v>
      </c>
      <c r="E167" s="179" t="s">
        <v>232</v>
      </c>
      <c r="F167" s="180" t="s">
        <v>233</v>
      </c>
      <c r="G167" s="181" t="s">
        <v>177</v>
      </c>
      <c r="H167" s="182">
        <v>3</v>
      </c>
      <c r="I167" s="183"/>
      <c r="J167" s="184">
        <f>ROUND(I167*H167,2)</f>
        <v>0</v>
      </c>
      <c r="K167" s="180" t="s">
        <v>137</v>
      </c>
      <c r="L167" s="39"/>
      <c r="M167" s="185" t="s">
        <v>19</v>
      </c>
      <c r="N167" s="186" t="s">
        <v>44</v>
      </c>
      <c r="O167" s="64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138</v>
      </c>
      <c r="AT167" s="189" t="s">
        <v>133</v>
      </c>
      <c r="AU167" s="189" t="s">
        <v>82</v>
      </c>
      <c r="AY167" s="17" t="s">
        <v>131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80</v>
      </c>
      <c r="BK167" s="190">
        <f>ROUND(I167*H167,2)</f>
        <v>0</v>
      </c>
      <c r="BL167" s="17" t="s">
        <v>138</v>
      </c>
      <c r="BM167" s="189" t="s">
        <v>440</v>
      </c>
    </row>
    <row r="168" spans="1:65" s="2" customFormat="1" ht="19.5">
      <c r="A168" s="34"/>
      <c r="B168" s="35"/>
      <c r="C168" s="36"/>
      <c r="D168" s="191" t="s">
        <v>140</v>
      </c>
      <c r="E168" s="36"/>
      <c r="F168" s="192" t="s">
        <v>235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140</v>
      </c>
      <c r="AU168" s="17" t="s">
        <v>82</v>
      </c>
    </row>
    <row r="169" spans="1:65" s="2" customFormat="1" ht="11.25">
      <c r="A169" s="34"/>
      <c r="B169" s="35"/>
      <c r="C169" s="36"/>
      <c r="D169" s="196" t="s">
        <v>142</v>
      </c>
      <c r="E169" s="36"/>
      <c r="F169" s="197" t="s">
        <v>236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142</v>
      </c>
      <c r="AU169" s="17" t="s">
        <v>82</v>
      </c>
    </row>
    <row r="170" spans="1:65" s="2" customFormat="1" ht="19.5">
      <c r="A170" s="34"/>
      <c r="B170" s="35"/>
      <c r="C170" s="36"/>
      <c r="D170" s="191" t="s">
        <v>144</v>
      </c>
      <c r="E170" s="36"/>
      <c r="F170" s="198" t="s">
        <v>441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144</v>
      </c>
      <c r="AU170" s="17" t="s">
        <v>82</v>
      </c>
    </row>
    <row r="171" spans="1:65" s="2" customFormat="1" ht="16.5" customHeight="1">
      <c r="A171" s="34"/>
      <c r="B171" s="35"/>
      <c r="C171" s="178" t="s">
        <v>273</v>
      </c>
      <c r="D171" s="178" t="s">
        <v>133</v>
      </c>
      <c r="E171" s="179" t="s">
        <v>239</v>
      </c>
      <c r="F171" s="180" t="s">
        <v>240</v>
      </c>
      <c r="G171" s="181" t="s">
        <v>177</v>
      </c>
      <c r="H171" s="182">
        <v>3</v>
      </c>
      <c r="I171" s="183"/>
      <c r="J171" s="184">
        <f>ROUND(I171*H171,2)</f>
        <v>0</v>
      </c>
      <c r="K171" s="180" t="s">
        <v>137</v>
      </c>
      <c r="L171" s="39"/>
      <c r="M171" s="185" t="s">
        <v>19</v>
      </c>
      <c r="N171" s="186" t="s">
        <v>44</v>
      </c>
      <c r="O171" s="64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138</v>
      </c>
      <c r="AT171" s="189" t="s">
        <v>133</v>
      </c>
      <c r="AU171" s="189" t="s">
        <v>82</v>
      </c>
      <c r="AY171" s="17" t="s">
        <v>131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80</v>
      </c>
      <c r="BK171" s="190">
        <f>ROUND(I171*H171,2)</f>
        <v>0</v>
      </c>
      <c r="BL171" s="17" t="s">
        <v>138</v>
      </c>
      <c r="BM171" s="189" t="s">
        <v>442</v>
      </c>
    </row>
    <row r="172" spans="1:65" s="2" customFormat="1" ht="11.25">
      <c r="A172" s="34"/>
      <c r="B172" s="35"/>
      <c r="C172" s="36"/>
      <c r="D172" s="191" t="s">
        <v>140</v>
      </c>
      <c r="E172" s="36"/>
      <c r="F172" s="192" t="s">
        <v>242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140</v>
      </c>
      <c r="AU172" s="17" t="s">
        <v>82</v>
      </c>
    </row>
    <row r="173" spans="1:65" s="2" customFormat="1" ht="11.25">
      <c r="A173" s="34"/>
      <c r="B173" s="35"/>
      <c r="C173" s="36"/>
      <c r="D173" s="196" t="s">
        <v>142</v>
      </c>
      <c r="E173" s="36"/>
      <c r="F173" s="197" t="s">
        <v>243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142</v>
      </c>
      <c r="AU173" s="17" t="s">
        <v>82</v>
      </c>
    </row>
    <row r="174" spans="1:65" s="2" customFormat="1" ht="19.5">
      <c r="A174" s="34"/>
      <c r="B174" s="35"/>
      <c r="C174" s="36"/>
      <c r="D174" s="191" t="s">
        <v>144</v>
      </c>
      <c r="E174" s="36"/>
      <c r="F174" s="198" t="s">
        <v>237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144</v>
      </c>
      <c r="AU174" s="17" t="s">
        <v>82</v>
      </c>
    </row>
    <row r="175" spans="1:65" s="2" customFormat="1" ht="16.5" customHeight="1">
      <c r="A175" s="34"/>
      <c r="B175" s="35"/>
      <c r="C175" s="210" t="s">
        <v>279</v>
      </c>
      <c r="D175" s="210" t="s">
        <v>166</v>
      </c>
      <c r="E175" s="211" t="s">
        <v>245</v>
      </c>
      <c r="F175" s="212" t="s">
        <v>443</v>
      </c>
      <c r="G175" s="213" t="s">
        <v>177</v>
      </c>
      <c r="H175" s="214">
        <v>3</v>
      </c>
      <c r="I175" s="215"/>
      <c r="J175" s="216">
        <f>ROUND(I175*H175,2)</f>
        <v>0</v>
      </c>
      <c r="K175" s="212" t="s">
        <v>19</v>
      </c>
      <c r="L175" s="217"/>
      <c r="M175" s="218" t="s">
        <v>19</v>
      </c>
      <c r="N175" s="219" t="s">
        <v>44</v>
      </c>
      <c r="O175" s="64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170</v>
      </c>
      <c r="AT175" s="189" t="s">
        <v>166</v>
      </c>
      <c r="AU175" s="189" t="s">
        <v>82</v>
      </c>
      <c r="AY175" s="17" t="s">
        <v>131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80</v>
      </c>
      <c r="BK175" s="190">
        <f>ROUND(I175*H175,2)</f>
        <v>0</v>
      </c>
      <c r="BL175" s="17" t="s">
        <v>138</v>
      </c>
      <c r="BM175" s="189" t="s">
        <v>444</v>
      </c>
    </row>
    <row r="176" spans="1:65" s="2" customFormat="1" ht="11.25">
      <c r="A176" s="34"/>
      <c r="B176" s="35"/>
      <c r="C176" s="36"/>
      <c r="D176" s="191" t="s">
        <v>140</v>
      </c>
      <c r="E176" s="36"/>
      <c r="F176" s="192" t="s">
        <v>443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140</v>
      </c>
      <c r="AU176" s="17" t="s">
        <v>82</v>
      </c>
    </row>
    <row r="177" spans="1:65" s="13" customFormat="1" ht="11.25">
      <c r="B177" s="199"/>
      <c r="C177" s="200"/>
      <c r="D177" s="191" t="s">
        <v>152</v>
      </c>
      <c r="E177" s="201" t="s">
        <v>19</v>
      </c>
      <c r="F177" s="202" t="s">
        <v>445</v>
      </c>
      <c r="G177" s="200"/>
      <c r="H177" s="203">
        <v>3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152</v>
      </c>
      <c r="AU177" s="209" t="s">
        <v>82</v>
      </c>
      <c r="AV177" s="13" t="s">
        <v>82</v>
      </c>
      <c r="AW177" s="13" t="s">
        <v>35</v>
      </c>
      <c r="AX177" s="13" t="s">
        <v>80</v>
      </c>
      <c r="AY177" s="209" t="s">
        <v>131</v>
      </c>
    </row>
    <row r="178" spans="1:65" s="2" customFormat="1" ht="16.5" customHeight="1">
      <c r="A178" s="34"/>
      <c r="B178" s="35"/>
      <c r="C178" s="178" t="s">
        <v>7</v>
      </c>
      <c r="D178" s="178" t="s">
        <v>133</v>
      </c>
      <c r="E178" s="179" t="s">
        <v>319</v>
      </c>
      <c r="F178" s="180" t="s">
        <v>320</v>
      </c>
      <c r="G178" s="181" t="s">
        <v>177</v>
      </c>
      <c r="H178" s="182">
        <v>3</v>
      </c>
      <c r="I178" s="183"/>
      <c r="J178" s="184">
        <f>ROUND(I178*H178,2)</f>
        <v>0</v>
      </c>
      <c r="K178" s="180" t="s">
        <v>137</v>
      </c>
      <c r="L178" s="39"/>
      <c r="M178" s="185" t="s">
        <v>19</v>
      </c>
      <c r="N178" s="186" t="s">
        <v>44</v>
      </c>
      <c r="O178" s="64"/>
      <c r="P178" s="187">
        <f>O178*H178</f>
        <v>0</v>
      </c>
      <c r="Q178" s="187">
        <v>5.8E-5</v>
      </c>
      <c r="R178" s="187">
        <f>Q178*H178</f>
        <v>1.74E-4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138</v>
      </c>
      <c r="AT178" s="189" t="s">
        <v>133</v>
      </c>
      <c r="AU178" s="189" t="s">
        <v>82</v>
      </c>
      <c r="AY178" s="17" t="s">
        <v>131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80</v>
      </c>
      <c r="BK178" s="190">
        <f>ROUND(I178*H178,2)</f>
        <v>0</v>
      </c>
      <c r="BL178" s="17" t="s">
        <v>138</v>
      </c>
      <c r="BM178" s="189" t="s">
        <v>446</v>
      </c>
    </row>
    <row r="179" spans="1:65" s="2" customFormat="1" ht="11.25">
      <c r="A179" s="34"/>
      <c r="B179" s="35"/>
      <c r="C179" s="36"/>
      <c r="D179" s="191" t="s">
        <v>140</v>
      </c>
      <c r="E179" s="36"/>
      <c r="F179" s="192" t="s">
        <v>322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140</v>
      </c>
      <c r="AU179" s="17" t="s">
        <v>82</v>
      </c>
    </row>
    <row r="180" spans="1:65" s="2" customFormat="1" ht="11.25">
      <c r="A180" s="34"/>
      <c r="B180" s="35"/>
      <c r="C180" s="36"/>
      <c r="D180" s="196" t="s">
        <v>142</v>
      </c>
      <c r="E180" s="36"/>
      <c r="F180" s="197" t="s">
        <v>323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142</v>
      </c>
      <c r="AU180" s="17" t="s">
        <v>82</v>
      </c>
    </row>
    <row r="181" spans="1:65" s="2" customFormat="1" ht="19.5">
      <c r="A181" s="34"/>
      <c r="B181" s="35"/>
      <c r="C181" s="36"/>
      <c r="D181" s="191" t="s">
        <v>144</v>
      </c>
      <c r="E181" s="36"/>
      <c r="F181" s="198" t="s">
        <v>447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144</v>
      </c>
      <c r="AU181" s="17" t="s">
        <v>82</v>
      </c>
    </row>
    <row r="182" spans="1:65" s="2" customFormat="1" ht="16.5" customHeight="1">
      <c r="A182" s="34"/>
      <c r="B182" s="35"/>
      <c r="C182" s="178" t="s">
        <v>291</v>
      </c>
      <c r="D182" s="178" t="s">
        <v>133</v>
      </c>
      <c r="E182" s="179" t="s">
        <v>285</v>
      </c>
      <c r="F182" s="180" t="s">
        <v>286</v>
      </c>
      <c r="G182" s="181" t="s">
        <v>177</v>
      </c>
      <c r="H182" s="182">
        <v>3</v>
      </c>
      <c r="I182" s="183"/>
      <c r="J182" s="184">
        <f>ROUND(I182*H182,2)</f>
        <v>0</v>
      </c>
      <c r="K182" s="180" t="s">
        <v>137</v>
      </c>
      <c r="L182" s="39"/>
      <c r="M182" s="185" t="s">
        <v>19</v>
      </c>
      <c r="N182" s="186" t="s">
        <v>44</v>
      </c>
      <c r="O182" s="64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138</v>
      </c>
      <c r="AT182" s="189" t="s">
        <v>133</v>
      </c>
      <c r="AU182" s="189" t="s">
        <v>82</v>
      </c>
      <c r="AY182" s="17" t="s">
        <v>131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80</v>
      </c>
      <c r="BK182" s="190">
        <f>ROUND(I182*H182,2)</f>
        <v>0</v>
      </c>
      <c r="BL182" s="17" t="s">
        <v>138</v>
      </c>
      <c r="BM182" s="189" t="s">
        <v>448</v>
      </c>
    </row>
    <row r="183" spans="1:65" s="2" customFormat="1" ht="11.25">
      <c r="A183" s="34"/>
      <c r="B183" s="35"/>
      <c r="C183" s="36"/>
      <c r="D183" s="191" t="s">
        <v>140</v>
      </c>
      <c r="E183" s="36"/>
      <c r="F183" s="192" t="s">
        <v>288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140</v>
      </c>
      <c r="AU183" s="17" t="s">
        <v>82</v>
      </c>
    </row>
    <row r="184" spans="1:65" s="2" customFormat="1" ht="11.25">
      <c r="A184" s="34"/>
      <c r="B184" s="35"/>
      <c r="C184" s="36"/>
      <c r="D184" s="196" t="s">
        <v>142</v>
      </c>
      <c r="E184" s="36"/>
      <c r="F184" s="197" t="s">
        <v>289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142</v>
      </c>
      <c r="AU184" s="17" t="s">
        <v>82</v>
      </c>
    </row>
    <row r="185" spans="1:65" s="2" customFormat="1" ht="16.5" customHeight="1">
      <c r="A185" s="34"/>
      <c r="B185" s="35"/>
      <c r="C185" s="178" t="s">
        <v>299</v>
      </c>
      <c r="D185" s="178" t="s">
        <v>133</v>
      </c>
      <c r="E185" s="179" t="s">
        <v>340</v>
      </c>
      <c r="F185" s="180" t="s">
        <v>341</v>
      </c>
      <c r="G185" s="181" t="s">
        <v>177</v>
      </c>
      <c r="H185" s="182">
        <v>3</v>
      </c>
      <c r="I185" s="183"/>
      <c r="J185" s="184">
        <f>ROUND(I185*H185,2)</f>
        <v>0</v>
      </c>
      <c r="K185" s="180" t="s">
        <v>137</v>
      </c>
      <c r="L185" s="39"/>
      <c r="M185" s="185" t="s">
        <v>19</v>
      </c>
      <c r="N185" s="186" t="s">
        <v>44</v>
      </c>
      <c r="O185" s="64"/>
      <c r="P185" s="187">
        <f>O185*H185</f>
        <v>0</v>
      </c>
      <c r="Q185" s="187">
        <v>2.0823999999999999E-3</v>
      </c>
      <c r="R185" s="187">
        <f>Q185*H185</f>
        <v>6.2471999999999996E-3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138</v>
      </c>
      <c r="AT185" s="189" t="s">
        <v>133</v>
      </c>
      <c r="AU185" s="189" t="s">
        <v>82</v>
      </c>
      <c r="AY185" s="17" t="s">
        <v>131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80</v>
      </c>
      <c r="BK185" s="190">
        <f>ROUND(I185*H185,2)</f>
        <v>0</v>
      </c>
      <c r="BL185" s="17" t="s">
        <v>138</v>
      </c>
      <c r="BM185" s="189" t="s">
        <v>449</v>
      </c>
    </row>
    <row r="186" spans="1:65" s="2" customFormat="1" ht="11.25">
      <c r="A186" s="34"/>
      <c r="B186" s="35"/>
      <c r="C186" s="36"/>
      <c r="D186" s="191" t="s">
        <v>140</v>
      </c>
      <c r="E186" s="36"/>
      <c r="F186" s="192" t="s">
        <v>343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140</v>
      </c>
      <c r="AU186" s="17" t="s">
        <v>82</v>
      </c>
    </row>
    <row r="187" spans="1:65" s="2" customFormat="1" ht="11.25">
      <c r="A187" s="34"/>
      <c r="B187" s="35"/>
      <c r="C187" s="36"/>
      <c r="D187" s="196" t="s">
        <v>142</v>
      </c>
      <c r="E187" s="36"/>
      <c r="F187" s="197" t="s">
        <v>344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142</v>
      </c>
      <c r="AU187" s="17" t="s">
        <v>82</v>
      </c>
    </row>
    <row r="188" spans="1:65" s="2" customFormat="1" ht="19.5">
      <c r="A188" s="34"/>
      <c r="B188" s="35"/>
      <c r="C188" s="36"/>
      <c r="D188" s="191" t="s">
        <v>144</v>
      </c>
      <c r="E188" s="36"/>
      <c r="F188" s="198" t="s">
        <v>447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144</v>
      </c>
      <c r="AU188" s="17" t="s">
        <v>82</v>
      </c>
    </row>
    <row r="189" spans="1:65" s="2" customFormat="1" ht="16.5" customHeight="1">
      <c r="A189" s="34"/>
      <c r="B189" s="35"/>
      <c r="C189" s="178" t="s">
        <v>305</v>
      </c>
      <c r="D189" s="178" t="s">
        <v>133</v>
      </c>
      <c r="E189" s="179" t="s">
        <v>292</v>
      </c>
      <c r="F189" s="180" t="s">
        <v>293</v>
      </c>
      <c r="G189" s="181" t="s">
        <v>136</v>
      </c>
      <c r="H189" s="182">
        <v>64</v>
      </c>
      <c r="I189" s="183"/>
      <c r="J189" s="184">
        <f>ROUND(I189*H189,2)</f>
        <v>0</v>
      </c>
      <c r="K189" s="180" t="s">
        <v>137</v>
      </c>
      <c r="L189" s="39"/>
      <c r="M189" s="185" t="s">
        <v>19</v>
      </c>
      <c r="N189" s="186" t="s">
        <v>44</v>
      </c>
      <c r="O189" s="64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9" t="s">
        <v>138</v>
      </c>
      <c r="AT189" s="189" t="s">
        <v>133</v>
      </c>
      <c r="AU189" s="189" t="s">
        <v>82</v>
      </c>
      <c r="AY189" s="17" t="s">
        <v>131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80</v>
      </c>
      <c r="BK189" s="190">
        <f>ROUND(I189*H189,2)</f>
        <v>0</v>
      </c>
      <c r="BL189" s="17" t="s">
        <v>138</v>
      </c>
      <c r="BM189" s="189" t="s">
        <v>450</v>
      </c>
    </row>
    <row r="190" spans="1:65" s="2" customFormat="1" ht="11.25">
      <c r="A190" s="34"/>
      <c r="B190" s="35"/>
      <c r="C190" s="36"/>
      <c r="D190" s="191" t="s">
        <v>140</v>
      </c>
      <c r="E190" s="36"/>
      <c r="F190" s="192" t="s">
        <v>295</v>
      </c>
      <c r="G190" s="36"/>
      <c r="H190" s="36"/>
      <c r="I190" s="193"/>
      <c r="J190" s="36"/>
      <c r="K190" s="36"/>
      <c r="L190" s="39"/>
      <c r="M190" s="194"/>
      <c r="N190" s="195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140</v>
      </c>
      <c r="AU190" s="17" t="s">
        <v>82</v>
      </c>
    </row>
    <row r="191" spans="1:65" s="2" customFormat="1" ht="11.25">
      <c r="A191" s="34"/>
      <c r="B191" s="35"/>
      <c r="C191" s="36"/>
      <c r="D191" s="196" t="s">
        <v>142</v>
      </c>
      <c r="E191" s="36"/>
      <c r="F191" s="197" t="s">
        <v>296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142</v>
      </c>
      <c r="AU191" s="17" t="s">
        <v>82</v>
      </c>
    </row>
    <row r="192" spans="1:65" s="2" customFormat="1" ht="19.5">
      <c r="A192" s="34"/>
      <c r="B192" s="35"/>
      <c r="C192" s="36"/>
      <c r="D192" s="191" t="s">
        <v>144</v>
      </c>
      <c r="E192" s="36"/>
      <c r="F192" s="198" t="s">
        <v>451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144</v>
      </c>
      <c r="AU192" s="17" t="s">
        <v>82</v>
      </c>
    </row>
    <row r="193" spans="1:65" s="13" customFormat="1" ht="11.25">
      <c r="B193" s="199"/>
      <c r="C193" s="200"/>
      <c r="D193" s="191" t="s">
        <v>152</v>
      </c>
      <c r="E193" s="201" t="s">
        <v>19</v>
      </c>
      <c r="F193" s="202" t="s">
        <v>452</v>
      </c>
      <c r="G193" s="200"/>
      <c r="H193" s="203">
        <v>2.4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152</v>
      </c>
      <c r="AU193" s="209" t="s">
        <v>82</v>
      </c>
      <c r="AV193" s="13" t="s">
        <v>82</v>
      </c>
      <c r="AW193" s="13" t="s">
        <v>35</v>
      </c>
      <c r="AX193" s="13" t="s">
        <v>73</v>
      </c>
      <c r="AY193" s="209" t="s">
        <v>131</v>
      </c>
    </row>
    <row r="194" spans="1:65" s="13" customFormat="1" ht="11.25">
      <c r="B194" s="199"/>
      <c r="C194" s="200"/>
      <c r="D194" s="191" t="s">
        <v>152</v>
      </c>
      <c r="E194" s="201" t="s">
        <v>19</v>
      </c>
      <c r="F194" s="202" t="s">
        <v>453</v>
      </c>
      <c r="G194" s="200"/>
      <c r="H194" s="203">
        <v>61.6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152</v>
      </c>
      <c r="AU194" s="209" t="s">
        <v>82</v>
      </c>
      <c r="AV194" s="13" t="s">
        <v>82</v>
      </c>
      <c r="AW194" s="13" t="s">
        <v>35</v>
      </c>
      <c r="AX194" s="13" t="s">
        <v>73</v>
      </c>
      <c r="AY194" s="209" t="s">
        <v>131</v>
      </c>
    </row>
    <row r="195" spans="1:65" s="14" customFormat="1" ht="11.25">
      <c r="B195" s="220"/>
      <c r="C195" s="221"/>
      <c r="D195" s="191" t="s">
        <v>152</v>
      </c>
      <c r="E195" s="222" t="s">
        <v>19</v>
      </c>
      <c r="F195" s="223" t="s">
        <v>184</v>
      </c>
      <c r="G195" s="221"/>
      <c r="H195" s="224">
        <v>64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152</v>
      </c>
      <c r="AU195" s="230" t="s">
        <v>82</v>
      </c>
      <c r="AV195" s="14" t="s">
        <v>138</v>
      </c>
      <c r="AW195" s="14" t="s">
        <v>35</v>
      </c>
      <c r="AX195" s="14" t="s">
        <v>80</v>
      </c>
      <c r="AY195" s="230" t="s">
        <v>131</v>
      </c>
    </row>
    <row r="196" spans="1:65" s="12" customFormat="1" ht="22.9" customHeight="1">
      <c r="B196" s="162"/>
      <c r="C196" s="163"/>
      <c r="D196" s="164" t="s">
        <v>72</v>
      </c>
      <c r="E196" s="176" t="s">
        <v>353</v>
      </c>
      <c r="F196" s="176" t="s">
        <v>354</v>
      </c>
      <c r="G196" s="163"/>
      <c r="H196" s="163"/>
      <c r="I196" s="166"/>
      <c r="J196" s="177">
        <f>BK196</f>
        <v>0</v>
      </c>
      <c r="K196" s="163"/>
      <c r="L196" s="168"/>
      <c r="M196" s="169"/>
      <c r="N196" s="170"/>
      <c r="O196" s="170"/>
      <c r="P196" s="171">
        <f>SUM(P197:P199)</f>
        <v>0</v>
      </c>
      <c r="Q196" s="170"/>
      <c r="R196" s="171">
        <f>SUM(R197:R199)</f>
        <v>0</v>
      </c>
      <c r="S196" s="170"/>
      <c r="T196" s="172">
        <f>SUM(T197:T199)</f>
        <v>0</v>
      </c>
      <c r="AR196" s="173" t="s">
        <v>80</v>
      </c>
      <c r="AT196" s="174" t="s">
        <v>72</v>
      </c>
      <c r="AU196" s="174" t="s">
        <v>80</v>
      </c>
      <c r="AY196" s="173" t="s">
        <v>131</v>
      </c>
      <c r="BK196" s="175">
        <f>SUM(BK197:BK199)</f>
        <v>0</v>
      </c>
    </row>
    <row r="197" spans="1:65" s="2" customFormat="1" ht="16.5" customHeight="1">
      <c r="A197" s="34"/>
      <c r="B197" s="35"/>
      <c r="C197" s="178" t="s">
        <v>312</v>
      </c>
      <c r="D197" s="178" t="s">
        <v>133</v>
      </c>
      <c r="E197" s="179" t="s">
        <v>356</v>
      </c>
      <c r="F197" s="180" t="s">
        <v>357</v>
      </c>
      <c r="G197" s="181" t="s">
        <v>358</v>
      </c>
      <c r="H197" s="182">
        <v>29.890999999999998</v>
      </c>
      <c r="I197" s="183"/>
      <c r="J197" s="184">
        <f>ROUND(I197*H197,2)</f>
        <v>0</v>
      </c>
      <c r="K197" s="180" t="s">
        <v>137</v>
      </c>
      <c r="L197" s="39"/>
      <c r="M197" s="185" t="s">
        <v>19</v>
      </c>
      <c r="N197" s="186" t="s">
        <v>44</v>
      </c>
      <c r="O197" s="64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138</v>
      </c>
      <c r="AT197" s="189" t="s">
        <v>133</v>
      </c>
      <c r="AU197" s="189" t="s">
        <v>82</v>
      </c>
      <c r="AY197" s="17" t="s">
        <v>131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80</v>
      </c>
      <c r="BK197" s="190">
        <f>ROUND(I197*H197,2)</f>
        <v>0</v>
      </c>
      <c r="BL197" s="17" t="s">
        <v>138</v>
      </c>
      <c r="BM197" s="189" t="s">
        <v>454</v>
      </c>
    </row>
    <row r="198" spans="1:65" s="2" customFormat="1" ht="11.25">
      <c r="A198" s="34"/>
      <c r="B198" s="35"/>
      <c r="C198" s="36"/>
      <c r="D198" s="191" t="s">
        <v>140</v>
      </c>
      <c r="E198" s="36"/>
      <c r="F198" s="192" t="s">
        <v>360</v>
      </c>
      <c r="G198" s="36"/>
      <c r="H198" s="36"/>
      <c r="I198" s="193"/>
      <c r="J198" s="36"/>
      <c r="K198" s="36"/>
      <c r="L198" s="39"/>
      <c r="M198" s="194"/>
      <c r="N198" s="19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140</v>
      </c>
      <c r="AU198" s="17" t="s">
        <v>82</v>
      </c>
    </row>
    <row r="199" spans="1:65" s="2" customFormat="1" ht="11.25">
      <c r="A199" s="34"/>
      <c r="B199" s="35"/>
      <c r="C199" s="36"/>
      <c r="D199" s="196" t="s">
        <v>142</v>
      </c>
      <c r="E199" s="36"/>
      <c r="F199" s="197" t="s">
        <v>361</v>
      </c>
      <c r="G199" s="36"/>
      <c r="H199" s="36"/>
      <c r="I199" s="193"/>
      <c r="J199" s="36"/>
      <c r="K199" s="36"/>
      <c r="L199" s="39"/>
      <c r="M199" s="231"/>
      <c r="N199" s="232"/>
      <c r="O199" s="233"/>
      <c r="P199" s="233"/>
      <c r="Q199" s="233"/>
      <c r="R199" s="233"/>
      <c r="S199" s="233"/>
      <c r="T199" s="2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142</v>
      </c>
      <c r="AU199" s="17" t="s">
        <v>82</v>
      </c>
    </row>
    <row r="200" spans="1:65" s="2" customFormat="1" ht="6.95" customHeight="1">
      <c r="A200" s="34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39"/>
      <c r="M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</row>
  </sheetData>
  <sheetProtection algorithmName="SHA-512" hashValue="3HwK3pOnEyPbYmi3FR29PBgfPZ3J+wrVUhXMhhaS/nBm3gTK9ZQuI6cJri6AsD/Nham7pWY1Zve6pjfE0tlYXA==" saltValue="dH9gcFG6qaYpns1j0+qOQIZFocyWLVPvQmaan5T7ed7OHjndZzUzBetZdJ76q4LSqLcEvHz2Dqi+nhRQOb9TDA==" spinCount="100000" sheet="1" objects="1" scenarios="1" formatColumns="0" formatRows="0" autoFilter="0"/>
  <autoFilter ref="C87:K19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103" r:id="rId2"/>
    <hyperlink ref="F108" r:id="rId3"/>
    <hyperlink ref="F126" r:id="rId4"/>
    <hyperlink ref="F131" r:id="rId5"/>
    <hyperlink ref="F139" r:id="rId6"/>
    <hyperlink ref="F142" r:id="rId7"/>
    <hyperlink ref="F147" r:id="rId8"/>
    <hyperlink ref="F151" r:id="rId9"/>
    <hyperlink ref="F162" r:id="rId10"/>
    <hyperlink ref="F169" r:id="rId11"/>
    <hyperlink ref="F173" r:id="rId12"/>
    <hyperlink ref="F180" r:id="rId13"/>
    <hyperlink ref="F184" r:id="rId14"/>
    <hyperlink ref="F187" r:id="rId15"/>
    <hyperlink ref="F191" r:id="rId16"/>
    <hyperlink ref="F199" r:id="rId1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7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0" t="str">
        <f>'Rekapitulace stavby'!K6</f>
        <v>Projektové dokumentace 2020, část 1 Biokoridor LBK 44 v k.ú. Úmonín</v>
      </c>
      <c r="F7" s="361"/>
      <c r="G7" s="361"/>
      <c r="H7" s="361"/>
      <c r="L7" s="20"/>
    </row>
    <row r="8" spans="1:46" s="2" customFormat="1" ht="12" customHeight="1">
      <c r="A8" s="34"/>
      <c r="B8" s="39"/>
      <c r="C8" s="34"/>
      <c r="D8" s="112" t="s">
        <v>104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3" t="s">
        <v>463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27. 4. 2022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27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28</v>
      </c>
      <c r="F15" s="34"/>
      <c r="G15" s="34"/>
      <c r="H15" s="34"/>
      <c r="I15" s="112" t="s">
        <v>29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4" t="str">
        <f>'Rekapitulace stavby'!E14</f>
        <v>Vyplň údaj</v>
      </c>
      <c r="F18" s="365"/>
      <c r="G18" s="365"/>
      <c r="H18" s="365"/>
      <c r="I18" s="112" t="s">
        <v>29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26</v>
      </c>
      <c r="J20" s="103" t="s">
        <v>33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34</v>
      </c>
      <c r="F21" s="34"/>
      <c r="G21" s="34"/>
      <c r="H21" s="34"/>
      <c r="I21" s="112" t="s">
        <v>29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26</v>
      </c>
      <c r="J23" s="103" t="s">
        <v>33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">
        <v>34</v>
      </c>
      <c r="F24" s="34"/>
      <c r="G24" s="34"/>
      <c r="H24" s="34"/>
      <c r="I24" s="112" t="s">
        <v>29</v>
      </c>
      <c r="J24" s="103" t="s">
        <v>19</v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6" t="s">
        <v>19</v>
      </c>
      <c r="F27" s="366"/>
      <c r="G27" s="366"/>
      <c r="H27" s="36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ROUND(J82,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ROUND((SUM(BE82:BE91)),  2)</f>
        <v>0</v>
      </c>
      <c r="G33" s="34"/>
      <c r="H33" s="34"/>
      <c r="I33" s="124">
        <v>0.21</v>
      </c>
      <c r="J33" s="123">
        <f>ROUND(((SUM(BE82:BE91))*I33),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ROUND((SUM(BF82:BF91)),  2)</f>
        <v>0</v>
      </c>
      <c r="G34" s="34"/>
      <c r="H34" s="34"/>
      <c r="I34" s="124">
        <v>0.15</v>
      </c>
      <c r="J34" s="123">
        <f>ROUND(((SUM(BF82:BF91))*I34),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ROUND((SUM(BG82:BG91)),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ROUND((SUM(BH82:BH91)),  2)</f>
        <v>0</v>
      </c>
      <c r="G36" s="34"/>
      <c r="H36" s="34"/>
      <c r="I36" s="124">
        <v>0.15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ROUND((SUM(BI82:BI91)),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7" t="str">
        <f>E7</f>
        <v>Projektové dokumentace 2020, část 1 Biokoridor LBK 44 v k.ú. Úmonín</v>
      </c>
      <c r="F48" s="368"/>
      <c r="G48" s="368"/>
      <c r="H48" s="368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6" t="str">
        <f>E9</f>
        <v>SO-02 - Plazníky</v>
      </c>
      <c r="F50" s="369"/>
      <c r="G50" s="369"/>
      <c r="H50" s="36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Úmonín</v>
      </c>
      <c r="G52" s="36"/>
      <c r="H52" s="36"/>
      <c r="I52" s="29" t="s">
        <v>23</v>
      </c>
      <c r="J52" s="59" t="str">
        <f>IF(J12="","",J12)</f>
        <v>27. 4. 2022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 xml:space="preserve">ČR - SPÚ. pobočka Kutná  Hora </v>
      </c>
      <c r="G54" s="36"/>
      <c r="H54" s="36"/>
      <c r="I54" s="29" t="s">
        <v>32</v>
      </c>
      <c r="J54" s="32" t="str">
        <f>E21</f>
        <v>ATELIER FONTES s.r.o.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ATELIER FONTES s.r.o.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109</v>
      </c>
      <c r="D57" s="137"/>
      <c r="E57" s="137"/>
      <c r="F57" s="137"/>
      <c r="G57" s="137"/>
      <c r="H57" s="137"/>
      <c r="I57" s="137"/>
      <c r="J57" s="138" t="s">
        <v>110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71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5" customHeight="1">
      <c r="B60" s="140"/>
      <c r="C60" s="141"/>
      <c r="D60" s="142" t="s">
        <v>112</v>
      </c>
      <c r="E60" s="143"/>
      <c r="F60" s="143"/>
      <c r="G60" s="143"/>
      <c r="H60" s="143"/>
      <c r="I60" s="143"/>
      <c r="J60" s="144">
        <f>J83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113</v>
      </c>
      <c r="E61" s="148"/>
      <c r="F61" s="148"/>
      <c r="G61" s="148"/>
      <c r="H61" s="148"/>
      <c r="I61" s="148"/>
      <c r="J61" s="149">
        <f>J84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115</v>
      </c>
      <c r="E62" s="148"/>
      <c r="F62" s="148"/>
      <c r="G62" s="148"/>
      <c r="H62" s="148"/>
      <c r="I62" s="148"/>
      <c r="J62" s="149">
        <f>J88</f>
        <v>0</v>
      </c>
      <c r="K62" s="97"/>
      <c r="L62" s="150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13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116</v>
      </c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7" t="str">
        <f>E7</f>
        <v>Projektové dokumentace 2020, část 1 Biokoridor LBK 44 v k.ú. Úmonín</v>
      </c>
      <c r="F72" s="368"/>
      <c r="G72" s="368"/>
      <c r="H72" s="368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104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16" t="str">
        <f>E9</f>
        <v>SO-02 - Plazníky</v>
      </c>
      <c r="F74" s="369"/>
      <c r="G74" s="369"/>
      <c r="H74" s="369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>Úmonín</v>
      </c>
      <c r="G76" s="36"/>
      <c r="H76" s="36"/>
      <c r="I76" s="29" t="s">
        <v>23</v>
      </c>
      <c r="J76" s="59" t="str">
        <f>IF(J12="","",J12)</f>
        <v>27. 4. 2022</v>
      </c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 xml:space="preserve">ČR - SPÚ. pobočka Kutná  Hora </v>
      </c>
      <c r="G78" s="36"/>
      <c r="H78" s="36"/>
      <c r="I78" s="29" t="s">
        <v>32</v>
      </c>
      <c r="J78" s="32" t="str">
        <f>E21</f>
        <v>ATELIER FONTES s.r.o.</v>
      </c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9" t="s">
        <v>30</v>
      </c>
      <c r="D79" s="36"/>
      <c r="E79" s="36"/>
      <c r="F79" s="27" t="str">
        <f>IF(E18="","",E18)</f>
        <v>Vyplň údaj</v>
      </c>
      <c r="G79" s="36"/>
      <c r="H79" s="36"/>
      <c r="I79" s="29" t="s">
        <v>36</v>
      </c>
      <c r="J79" s="32" t="str">
        <f>E24</f>
        <v>ATELIER FONTES s.r.o.</v>
      </c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51"/>
      <c r="B81" s="152"/>
      <c r="C81" s="153" t="s">
        <v>117</v>
      </c>
      <c r="D81" s="154" t="s">
        <v>58</v>
      </c>
      <c r="E81" s="154" t="s">
        <v>54</v>
      </c>
      <c r="F81" s="154" t="s">
        <v>55</v>
      </c>
      <c r="G81" s="154" t="s">
        <v>118</v>
      </c>
      <c r="H81" s="154" t="s">
        <v>119</v>
      </c>
      <c r="I81" s="154" t="s">
        <v>120</v>
      </c>
      <c r="J81" s="154" t="s">
        <v>110</v>
      </c>
      <c r="K81" s="155" t="s">
        <v>121</v>
      </c>
      <c r="L81" s="156"/>
      <c r="M81" s="68" t="s">
        <v>19</v>
      </c>
      <c r="N81" s="69" t="s">
        <v>43</v>
      </c>
      <c r="O81" s="69" t="s">
        <v>122</v>
      </c>
      <c r="P81" s="69" t="s">
        <v>123</v>
      </c>
      <c r="Q81" s="69" t="s">
        <v>124</v>
      </c>
      <c r="R81" s="69" t="s">
        <v>125</v>
      </c>
      <c r="S81" s="69" t="s">
        <v>126</v>
      </c>
      <c r="T81" s="70" t="s">
        <v>127</v>
      </c>
      <c r="U81" s="151"/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</row>
    <row r="82" spans="1:65" s="2" customFormat="1" ht="22.9" customHeight="1">
      <c r="A82" s="34"/>
      <c r="B82" s="35"/>
      <c r="C82" s="75" t="s">
        <v>128</v>
      </c>
      <c r="D82" s="36"/>
      <c r="E82" s="36"/>
      <c r="F82" s="36"/>
      <c r="G82" s="36"/>
      <c r="H82" s="36"/>
      <c r="I82" s="36"/>
      <c r="J82" s="157">
        <f>BK82</f>
        <v>0</v>
      </c>
      <c r="K82" s="36"/>
      <c r="L82" s="39"/>
      <c r="M82" s="71"/>
      <c r="N82" s="158"/>
      <c r="O82" s="72"/>
      <c r="P82" s="159">
        <f>P83</f>
        <v>0</v>
      </c>
      <c r="Q82" s="72"/>
      <c r="R82" s="159">
        <f>R83</f>
        <v>3.9</v>
      </c>
      <c r="S82" s="72"/>
      <c r="T82" s="160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72</v>
      </c>
      <c r="AU82" s="17" t="s">
        <v>111</v>
      </c>
      <c r="BK82" s="161">
        <f>BK83</f>
        <v>0</v>
      </c>
    </row>
    <row r="83" spans="1:65" s="12" customFormat="1" ht="25.9" customHeight="1">
      <c r="B83" s="162"/>
      <c r="C83" s="163"/>
      <c r="D83" s="164" t="s">
        <v>72</v>
      </c>
      <c r="E83" s="165" t="s">
        <v>129</v>
      </c>
      <c r="F83" s="165" t="s">
        <v>130</v>
      </c>
      <c r="G83" s="163"/>
      <c r="H83" s="163"/>
      <c r="I83" s="166"/>
      <c r="J83" s="167">
        <f>BK83</f>
        <v>0</v>
      </c>
      <c r="K83" s="163"/>
      <c r="L83" s="168"/>
      <c r="M83" s="169"/>
      <c r="N83" s="170"/>
      <c r="O83" s="170"/>
      <c r="P83" s="171">
        <f>P84+P88</f>
        <v>0</v>
      </c>
      <c r="Q83" s="170"/>
      <c r="R83" s="171">
        <f>R84+R88</f>
        <v>3.9</v>
      </c>
      <c r="S83" s="170"/>
      <c r="T83" s="172">
        <f>T84+T88</f>
        <v>0</v>
      </c>
      <c r="AR83" s="173" t="s">
        <v>80</v>
      </c>
      <c r="AT83" s="174" t="s">
        <v>72</v>
      </c>
      <c r="AU83" s="174" t="s">
        <v>73</v>
      </c>
      <c r="AY83" s="173" t="s">
        <v>131</v>
      </c>
      <c r="BK83" s="175">
        <f>BK84+BK88</f>
        <v>0</v>
      </c>
    </row>
    <row r="84" spans="1:65" s="12" customFormat="1" ht="22.9" customHeight="1">
      <c r="B84" s="162"/>
      <c r="C84" s="163"/>
      <c r="D84" s="164" t="s">
        <v>72</v>
      </c>
      <c r="E84" s="176" t="s">
        <v>80</v>
      </c>
      <c r="F84" s="176" t="s">
        <v>132</v>
      </c>
      <c r="G84" s="163"/>
      <c r="H84" s="163"/>
      <c r="I84" s="166"/>
      <c r="J84" s="177">
        <f>BK84</f>
        <v>0</v>
      </c>
      <c r="K84" s="163"/>
      <c r="L84" s="168"/>
      <c r="M84" s="169"/>
      <c r="N84" s="170"/>
      <c r="O84" s="170"/>
      <c r="P84" s="171">
        <f>SUM(P85:P87)</f>
        <v>0</v>
      </c>
      <c r="Q84" s="170"/>
      <c r="R84" s="171">
        <f>SUM(R85:R87)</f>
        <v>3.9</v>
      </c>
      <c r="S84" s="170"/>
      <c r="T84" s="172">
        <f>SUM(T85:T87)</f>
        <v>0</v>
      </c>
      <c r="AR84" s="173" t="s">
        <v>80</v>
      </c>
      <c r="AT84" s="174" t="s">
        <v>72</v>
      </c>
      <c r="AU84" s="174" t="s">
        <v>80</v>
      </c>
      <c r="AY84" s="173" t="s">
        <v>131</v>
      </c>
      <c r="BK84" s="175">
        <f>SUM(BK85:BK87)</f>
        <v>0</v>
      </c>
    </row>
    <row r="85" spans="1:65" s="2" customFormat="1" ht="16.5" customHeight="1">
      <c r="A85" s="34"/>
      <c r="B85" s="35"/>
      <c r="C85" s="178" t="s">
        <v>80</v>
      </c>
      <c r="D85" s="178" t="s">
        <v>133</v>
      </c>
      <c r="E85" s="179" t="s">
        <v>464</v>
      </c>
      <c r="F85" s="180" t="s">
        <v>465</v>
      </c>
      <c r="G85" s="181" t="s">
        <v>177</v>
      </c>
      <c r="H85" s="182">
        <v>2</v>
      </c>
      <c r="I85" s="183"/>
      <c r="J85" s="184">
        <f>ROUND(I85*H85,2)</f>
        <v>0</v>
      </c>
      <c r="K85" s="180" t="s">
        <v>19</v>
      </c>
      <c r="L85" s="39"/>
      <c r="M85" s="185" t="s">
        <v>19</v>
      </c>
      <c r="N85" s="186" t="s">
        <v>44</v>
      </c>
      <c r="O85" s="64"/>
      <c r="P85" s="187">
        <f>O85*H85</f>
        <v>0</v>
      </c>
      <c r="Q85" s="187">
        <v>1.95</v>
      </c>
      <c r="R85" s="187">
        <f>Q85*H85</f>
        <v>3.9</v>
      </c>
      <c r="S85" s="187">
        <v>0</v>
      </c>
      <c r="T85" s="188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9" t="s">
        <v>138</v>
      </c>
      <c r="AT85" s="189" t="s">
        <v>133</v>
      </c>
      <c r="AU85" s="189" t="s">
        <v>82</v>
      </c>
      <c r="AY85" s="17" t="s">
        <v>131</v>
      </c>
      <c r="BE85" s="190">
        <f>IF(N85="základní",J85,0)</f>
        <v>0</v>
      </c>
      <c r="BF85" s="190">
        <f>IF(N85="snížená",J85,0)</f>
        <v>0</v>
      </c>
      <c r="BG85" s="190">
        <f>IF(N85="zákl. přenesená",J85,0)</f>
        <v>0</v>
      </c>
      <c r="BH85" s="190">
        <f>IF(N85="sníž. přenesená",J85,0)</f>
        <v>0</v>
      </c>
      <c r="BI85" s="190">
        <f>IF(N85="nulová",J85,0)</f>
        <v>0</v>
      </c>
      <c r="BJ85" s="17" t="s">
        <v>80</v>
      </c>
      <c r="BK85" s="190">
        <f>ROUND(I85*H85,2)</f>
        <v>0</v>
      </c>
      <c r="BL85" s="17" t="s">
        <v>138</v>
      </c>
      <c r="BM85" s="189" t="s">
        <v>466</v>
      </c>
    </row>
    <row r="86" spans="1:65" s="2" customFormat="1" ht="11.25">
      <c r="A86" s="34"/>
      <c r="B86" s="35"/>
      <c r="C86" s="36"/>
      <c r="D86" s="191" t="s">
        <v>140</v>
      </c>
      <c r="E86" s="36"/>
      <c r="F86" s="192" t="s">
        <v>467</v>
      </c>
      <c r="G86" s="36"/>
      <c r="H86" s="36"/>
      <c r="I86" s="193"/>
      <c r="J86" s="36"/>
      <c r="K86" s="36"/>
      <c r="L86" s="39"/>
      <c r="M86" s="194"/>
      <c r="N86" s="195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140</v>
      </c>
      <c r="AU86" s="17" t="s">
        <v>82</v>
      </c>
    </row>
    <row r="87" spans="1:65" s="2" customFormat="1" ht="78">
      <c r="A87" s="34"/>
      <c r="B87" s="35"/>
      <c r="C87" s="36"/>
      <c r="D87" s="191" t="s">
        <v>144</v>
      </c>
      <c r="E87" s="36"/>
      <c r="F87" s="198" t="s">
        <v>468</v>
      </c>
      <c r="G87" s="36"/>
      <c r="H87" s="36"/>
      <c r="I87" s="193"/>
      <c r="J87" s="36"/>
      <c r="K87" s="36"/>
      <c r="L87" s="39"/>
      <c r="M87" s="194"/>
      <c r="N87" s="195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144</v>
      </c>
      <c r="AU87" s="17" t="s">
        <v>82</v>
      </c>
    </row>
    <row r="88" spans="1:65" s="12" customFormat="1" ht="22.9" customHeight="1">
      <c r="B88" s="162"/>
      <c r="C88" s="163"/>
      <c r="D88" s="164" t="s">
        <v>72</v>
      </c>
      <c r="E88" s="176" t="s">
        <v>353</v>
      </c>
      <c r="F88" s="176" t="s">
        <v>354</v>
      </c>
      <c r="G88" s="163"/>
      <c r="H88" s="163"/>
      <c r="I88" s="166"/>
      <c r="J88" s="177">
        <f>BK88</f>
        <v>0</v>
      </c>
      <c r="K88" s="163"/>
      <c r="L88" s="168"/>
      <c r="M88" s="169"/>
      <c r="N88" s="170"/>
      <c r="O88" s="170"/>
      <c r="P88" s="171">
        <f>SUM(P89:P91)</f>
        <v>0</v>
      </c>
      <c r="Q88" s="170"/>
      <c r="R88" s="171">
        <f>SUM(R89:R91)</f>
        <v>0</v>
      </c>
      <c r="S88" s="170"/>
      <c r="T88" s="172">
        <f>SUM(T89:T91)</f>
        <v>0</v>
      </c>
      <c r="AR88" s="173" t="s">
        <v>80</v>
      </c>
      <c r="AT88" s="174" t="s">
        <v>72</v>
      </c>
      <c r="AU88" s="174" t="s">
        <v>80</v>
      </c>
      <c r="AY88" s="173" t="s">
        <v>131</v>
      </c>
      <c r="BK88" s="175">
        <f>SUM(BK89:BK91)</f>
        <v>0</v>
      </c>
    </row>
    <row r="89" spans="1:65" s="2" customFormat="1" ht="16.5" customHeight="1">
      <c r="A89" s="34"/>
      <c r="B89" s="35"/>
      <c r="C89" s="178" t="s">
        <v>82</v>
      </c>
      <c r="D89" s="178" t="s">
        <v>133</v>
      </c>
      <c r="E89" s="179" t="s">
        <v>356</v>
      </c>
      <c r="F89" s="180" t="s">
        <v>357</v>
      </c>
      <c r="G89" s="181" t="s">
        <v>358</v>
      </c>
      <c r="H89" s="182">
        <v>3.9</v>
      </c>
      <c r="I89" s="183"/>
      <c r="J89" s="184">
        <f>ROUND(I89*H89,2)</f>
        <v>0</v>
      </c>
      <c r="K89" s="180" t="s">
        <v>137</v>
      </c>
      <c r="L89" s="39"/>
      <c r="M89" s="185" t="s">
        <v>19</v>
      </c>
      <c r="N89" s="186" t="s">
        <v>44</v>
      </c>
      <c r="O89" s="64"/>
      <c r="P89" s="187">
        <f>O89*H89</f>
        <v>0</v>
      </c>
      <c r="Q89" s="187">
        <v>0</v>
      </c>
      <c r="R89" s="187">
        <f>Q89*H89</f>
        <v>0</v>
      </c>
      <c r="S89" s="187">
        <v>0</v>
      </c>
      <c r="T89" s="188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9" t="s">
        <v>138</v>
      </c>
      <c r="AT89" s="189" t="s">
        <v>133</v>
      </c>
      <c r="AU89" s="189" t="s">
        <v>82</v>
      </c>
      <c r="AY89" s="17" t="s">
        <v>131</v>
      </c>
      <c r="BE89" s="190">
        <f>IF(N89="základní",J89,0)</f>
        <v>0</v>
      </c>
      <c r="BF89" s="190">
        <f>IF(N89="snížená",J89,0)</f>
        <v>0</v>
      </c>
      <c r="BG89" s="190">
        <f>IF(N89="zákl. přenesená",J89,0)</f>
        <v>0</v>
      </c>
      <c r="BH89" s="190">
        <f>IF(N89="sníž. přenesená",J89,0)</f>
        <v>0</v>
      </c>
      <c r="BI89" s="190">
        <f>IF(N89="nulová",J89,0)</f>
        <v>0</v>
      </c>
      <c r="BJ89" s="17" t="s">
        <v>80</v>
      </c>
      <c r="BK89" s="190">
        <f>ROUND(I89*H89,2)</f>
        <v>0</v>
      </c>
      <c r="BL89" s="17" t="s">
        <v>138</v>
      </c>
      <c r="BM89" s="189" t="s">
        <v>469</v>
      </c>
    </row>
    <row r="90" spans="1:65" s="2" customFormat="1" ht="11.25">
      <c r="A90" s="34"/>
      <c r="B90" s="35"/>
      <c r="C90" s="36"/>
      <c r="D90" s="191" t="s">
        <v>140</v>
      </c>
      <c r="E90" s="36"/>
      <c r="F90" s="192" t="s">
        <v>360</v>
      </c>
      <c r="G90" s="36"/>
      <c r="H90" s="36"/>
      <c r="I90" s="193"/>
      <c r="J90" s="36"/>
      <c r="K90" s="36"/>
      <c r="L90" s="39"/>
      <c r="M90" s="194"/>
      <c r="N90" s="195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140</v>
      </c>
      <c r="AU90" s="17" t="s">
        <v>82</v>
      </c>
    </row>
    <row r="91" spans="1:65" s="2" customFormat="1" ht="11.25">
      <c r="A91" s="34"/>
      <c r="B91" s="35"/>
      <c r="C91" s="36"/>
      <c r="D91" s="196" t="s">
        <v>142</v>
      </c>
      <c r="E91" s="36"/>
      <c r="F91" s="197" t="s">
        <v>361</v>
      </c>
      <c r="G91" s="36"/>
      <c r="H91" s="36"/>
      <c r="I91" s="193"/>
      <c r="J91" s="36"/>
      <c r="K91" s="36"/>
      <c r="L91" s="39"/>
      <c r="M91" s="231"/>
      <c r="N91" s="232"/>
      <c r="O91" s="233"/>
      <c r="P91" s="233"/>
      <c r="Q91" s="233"/>
      <c r="R91" s="233"/>
      <c r="S91" s="233"/>
      <c r="T91" s="2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142</v>
      </c>
      <c r="AU91" s="17" t="s">
        <v>82</v>
      </c>
    </row>
    <row r="92" spans="1:65" s="2" customFormat="1" ht="6.95" customHeight="1">
      <c r="A92" s="34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39"/>
      <c r="M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</sheetData>
  <sheetProtection algorithmName="SHA-512" hashValue="U5hAh7SsVVM1ppZWkyJyLgTkzvuyVPX7iJ2rKvWlo/JpJaTCHkkx7XnxgSx8Bc6WvhHK0sfQTV9Rbc940WgLag==" saltValue="8c/ncbJwPnl7XEqk7YSijUvs1Es8GmXv086tm9F9hy0BbBMDtCMZtz7DZ+96EKDeWMq5tv9kYHDrnAOusQx98w==" spinCount="100000" sheet="1" objects="1" scenarios="1" formatColumns="0" formatRows="0" autoFilter="0"/>
  <autoFilter ref="C81:K9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91" r:id="rId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7" t="s">
        <v>102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0" t="str">
        <f>'Rekapitulace stavby'!K6</f>
        <v>Projektové dokumentace 2020, část 1 Biokoridor LBK 44 v k.ú. Úmonín</v>
      </c>
      <c r="F7" s="361"/>
      <c r="G7" s="361"/>
      <c r="H7" s="361"/>
      <c r="L7" s="20"/>
    </row>
    <row r="8" spans="1:46" s="2" customFormat="1" ht="12" customHeight="1">
      <c r="A8" s="34"/>
      <c r="B8" s="39"/>
      <c r="C8" s="34"/>
      <c r="D8" s="112" t="s">
        <v>104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3" t="s">
        <v>470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27. 4. 2022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27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28</v>
      </c>
      <c r="F15" s="34"/>
      <c r="G15" s="34"/>
      <c r="H15" s="34"/>
      <c r="I15" s="112" t="s">
        <v>29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4" t="str">
        <f>'Rekapitulace stavby'!E14</f>
        <v>Vyplň údaj</v>
      </c>
      <c r="F18" s="365"/>
      <c r="G18" s="365"/>
      <c r="H18" s="365"/>
      <c r="I18" s="112" t="s">
        <v>29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26</v>
      </c>
      <c r="J20" s="103" t="s">
        <v>33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34</v>
      </c>
      <c r="F21" s="34"/>
      <c r="G21" s="34"/>
      <c r="H21" s="34"/>
      <c r="I21" s="112" t="s">
        <v>29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26</v>
      </c>
      <c r="J23" s="103" t="s">
        <v>33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">
        <v>34</v>
      </c>
      <c r="F24" s="34"/>
      <c r="G24" s="34"/>
      <c r="H24" s="34"/>
      <c r="I24" s="112" t="s">
        <v>29</v>
      </c>
      <c r="J24" s="103" t="s">
        <v>19</v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6" t="s">
        <v>19</v>
      </c>
      <c r="F27" s="366"/>
      <c r="G27" s="366"/>
      <c r="H27" s="36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ROUND(J82,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ROUND((SUM(BE82:BE98)),  2)</f>
        <v>0</v>
      </c>
      <c r="G33" s="34"/>
      <c r="H33" s="34"/>
      <c r="I33" s="124">
        <v>0.21</v>
      </c>
      <c r="J33" s="123">
        <f>ROUND(((SUM(BE82:BE98))*I33),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ROUND((SUM(BF82:BF98)),  2)</f>
        <v>0</v>
      </c>
      <c r="G34" s="34"/>
      <c r="H34" s="34"/>
      <c r="I34" s="124">
        <v>0.15</v>
      </c>
      <c r="J34" s="123">
        <f>ROUND(((SUM(BF82:BF98))*I34),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ROUND((SUM(BG82:BG98)),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ROUND((SUM(BH82:BH98)),  2)</f>
        <v>0</v>
      </c>
      <c r="G36" s="34"/>
      <c r="H36" s="34"/>
      <c r="I36" s="124">
        <v>0.15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ROUND((SUM(BI82:BI98)),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108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7" t="str">
        <f>E7</f>
        <v>Projektové dokumentace 2020, část 1 Biokoridor LBK 44 v k.ú. Úmonín</v>
      </c>
      <c r="F48" s="368"/>
      <c r="G48" s="368"/>
      <c r="H48" s="368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6" t="str">
        <f>E9</f>
        <v>VRN - Vedlejší rozpočtové náklady</v>
      </c>
      <c r="F50" s="369"/>
      <c r="G50" s="369"/>
      <c r="H50" s="36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Úmonín</v>
      </c>
      <c r="G52" s="36"/>
      <c r="H52" s="36"/>
      <c r="I52" s="29" t="s">
        <v>23</v>
      </c>
      <c r="J52" s="59" t="str">
        <f>IF(J12="","",J12)</f>
        <v>27. 4. 2022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 xml:space="preserve">ČR - SPÚ. pobočka Kutná  Hora </v>
      </c>
      <c r="G54" s="36"/>
      <c r="H54" s="36"/>
      <c r="I54" s="29" t="s">
        <v>32</v>
      </c>
      <c r="J54" s="32" t="str">
        <f>E21</f>
        <v>ATELIER FONTES s.r.o.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ATELIER FONTES s.r.o.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109</v>
      </c>
      <c r="D57" s="137"/>
      <c r="E57" s="137"/>
      <c r="F57" s="137"/>
      <c r="G57" s="137"/>
      <c r="H57" s="137"/>
      <c r="I57" s="137"/>
      <c r="J57" s="138" t="s">
        <v>110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71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111</v>
      </c>
    </row>
    <row r="60" spans="1:47" s="9" customFormat="1" ht="24.95" customHeight="1">
      <c r="B60" s="140"/>
      <c r="C60" s="141"/>
      <c r="D60" s="142" t="s">
        <v>470</v>
      </c>
      <c r="E60" s="143"/>
      <c r="F60" s="143"/>
      <c r="G60" s="143"/>
      <c r="H60" s="143"/>
      <c r="I60" s="143"/>
      <c r="J60" s="144">
        <f>J83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471</v>
      </c>
      <c r="E61" s="148"/>
      <c r="F61" s="148"/>
      <c r="G61" s="148"/>
      <c r="H61" s="148"/>
      <c r="I61" s="148"/>
      <c r="J61" s="149">
        <f>J84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472</v>
      </c>
      <c r="E62" s="148"/>
      <c r="F62" s="148"/>
      <c r="G62" s="148"/>
      <c r="H62" s="148"/>
      <c r="I62" s="148"/>
      <c r="J62" s="149">
        <f>J88</f>
        <v>0</v>
      </c>
      <c r="K62" s="97"/>
      <c r="L62" s="150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13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116</v>
      </c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7" t="str">
        <f>E7</f>
        <v>Projektové dokumentace 2020, část 1 Biokoridor LBK 44 v k.ú. Úmonín</v>
      </c>
      <c r="F72" s="368"/>
      <c r="G72" s="368"/>
      <c r="H72" s="368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104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16" t="str">
        <f>E9</f>
        <v>VRN - Vedlejší rozpočtové náklady</v>
      </c>
      <c r="F74" s="369"/>
      <c r="G74" s="369"/>
      <c r="H74" s="369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>Úmonín</v>
      </c>
      <c r="G76" s="36"/>
      <c r="H76" s="36"/>
      <c r="I76" s="29" t="s">
        <v>23</v>
      </c>
      <c r="J76" s="59" t="str">
        <f>IF(J12="","",J12)</f>
        <v>27. 4. 2022</v>
      </c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 xml:space="preserve">ČR - SPÚ. pobočka Kutná  Hora </v>
      </c>
      <c r="G78" s="36"/>
      <c r="H78" s="36"/>
      <c r="I78" s="29" t="s">
        <v>32</v>
      </c>
      <c r="J78" s="32" t="str">
        <f>E21</f>
        <v>ATELIER FONTES s.r.o.</v>
      </c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9" t="s">
        <v>30</v>
      </c>
      <c r="D79" s="36"/>
      <c r="E79" s="36"/>
      <c r="F79" s="27" t="str">
        <f>IF(E18="","",E18)</f>
        <v>Vyplň údaj</v>
      </c>
      <c r="G79" s="36"/>
      <c r="H79" s="36"/>
      <c r="I79" s="29" t="s">
        <v>36</v>
      </c>
      <c r="J79" s="32" t="str">
        <f>E24</f>
        <v>ATELIER FONTES s.r.o.</v>
      </c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51"/>
      <c r="B81" s="152"/>
      <c r="C81" s="153" t="s">
        <v>117</v>
      </c>
      <c r="D81" s="154" t="s">
        <v>58</v>
      </c>
      <c r="E81" s="154" t="s">
        <v>54</v>
      </c>
      <c r="F81" s="154" t="s">
        <v>55</v>
      </c>
      <c r="G81" s="154" t="s">
        <v>118</v>
      </c>
      <c r="H81" s="154" t="s">
        <v>119</v>
      </c>
      <c r="I81" s="154" t="s">
        <v>120</v>
      </c>
      <c r="J81" s="154" t="s">
        <v>110</v>
      </c>
      <c r="K81" s="155" t="s">
        <v>121</v>
      </c>
      <c r="L81" s="156"/>
      <c r="M81" s="68" t="s">
        <v>19</v>
      </c>
      <c r="N81" s="69" t="s">
        <v>43</v>
      </c>
      <c r="O81" s="69" t="s">
        <v>122</v>
      </c>
      <c r="P81" s="69" t="s">
        <v>123</v>
      </c>
      <c r="Q81" s="69" t="s">
        <v>124</v>
      </c>
      <c r="R81" s="69" t="s">
        <v>125</v>
      </c>
      <c r="S81" s="69" t="s">
        <v>126</v>
      </c>
      <c r="T81" s="70" t="s">
        <v>127</v>
      </c>
      <c r="U81" s="151"/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</row>
    <row r="82" spans="1:65" s="2" customFormat="1" ht="22.9" customHeight="1">
      <c r="A82" s="34"/>
      <c r="B82" s="35"/>
      <c r="C82" s="75" t="s">
        <v>128</v>
      </c>
      <c r="D82" s="36"/>
      <c r="E82" s="36"/>
      <c r="F82" s="36"/>
      <c r="G82" s="36"/>
      <c r="H82" s="36"/>
      <c r="I82" s="36"/>
      <c r="J82" s="157">
        <f>BK82</f>
        <v>0</v>
      </c>
      <c r="K82" s="36"/>
      <c r="L82" s="39"/>
      <c r="M82" s="71"/>
      <c r="N82" s="158"/>
      <c r="O82" s="72"/>
      <c r="P82" s="159">
        <f>P83</f>
        <v>0</v>
      </c>
      <c r="Q82" s="72"/>
      <c r="R82" s="159">
        <f>R83</f>
        <v>0</v>
      </c>
      <c r="S82" s="72"/>
      <c r="T82" s="160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72</v>
      </c>
      <c r="AU82" s="17" t="s">
        <v>111</v>
      </c>
      <c r="BK82" s="161">
        <f>BK83</f>
        <v>0</v>
      </c>
    </row>
    <row r="83" spans="1:65" s="12" customFormat="1" ht="25.9" customHeight="1">
      <c r="B83" s="162"/>
      <c r="C83" s="163"/>
      <c r="D83" s="164" t="s">
        <v>72</v>
      </c>
      <c r="E83" s="165" t="s">
        <v>100</v>
      </c>
      <c r="F83" s="165" t="s">
        <v>101</v>
      </c>
      <c r="G83" s="163"/>
      <c r="H83" s="163"/>
      <c r="I83" s="166"/>
      <c r="J83" s="167">
        <f>BK83</f>
        <v>0</v>
      </c>
      <c r="K83" s="163"/>
      <c r="L83" s="168"/>
      <c r="M83" s="169"/>
      <c r="N83" s="170"/>
      <c r="O83" s="170"/>
      <c r="P83" s="171">
        <f>P84+P88</f>
        <v>0</v>
      </c>
      <c r="Q83" s="170"/>
      <c r="R83" s="171">
        <f>R84+R88</f>
        <v>0</v>
      </c>
      <c r="S83" s="170"/>
      <c r="T83" s="172">
        <f>T84+T88</f>
        <v>0</v>
      </c>
      <c r="AR83" s="173" t="s">
        <v>165</v>
      </c>
      <c r="AT83" s="174" t="s">
        <v>72</v>
      </c>
      <c r="AU83" s="174" t="s">
        <v>73</v>
      </c>
      <c r="AY83" s="173" t="s">
        <v>131</v>
      </c>
      <c r="BK83" s="175">
        <f>BK84+BK88</f>
        <v>0</v>
      </c>
    </row>
    <row r="84" spans="1:65" s="12" customFormat="1" ht="22.9" customHeight="1">
      <c r="B84" s="162"/>
      <c r="C84" s="163"/>
      <c r="D84" s="164" t="s">
        <v>72</v>
      </c>
      <c r="E84" s="176" t="s">
        <v>473</v>
      </c>
      <c r="F84" s="176" t="s">
        <v>474</v>
      </c>
      <c r="G84" s="163"/>
      <c r="H84" s="163"/>
      <c r="I84" s="166"/>
      <c r="J84" s="177">
        <f>BK84</f>
        <v>0</v>
      </c>
      <c r="K84" s="163"/>
      <c r="L84" s="168"/>
      <c r="M84" s="169"/>
      <c r="N84" s="170"/>
      <c r="O84" s="170"/>
      <c r="P84" s="171">
        <f>SUM(P85:P87)</f>
        <v>0</v>
      </c>
      <c r="Q84" s="170"/>
      <c r="R84" s="171">
        <f>SUM(R85:R87)</f>
        <v>0</v>
      </c>
      <c r="S84" s="170"/>
      <c r="T84" s="172">
        <f>SUM(T85:T87)</f>
        <v>0</v>
      </c>
      <c r="AR84" s="173" t="s">
        <v>165</v>
      </c>
      <c r="AT84" s="174" t="s">
        <v>72</v>
      </c>
      <c r="AU84" s="174" t="s">
        <v>80</v>
      </c>
      <c r="AY84" s="173" t="s">
        <v>131</v>
      </c>
      <c r="BK84" s="175">
        <f>SUM(BK85:BK87)</f>
        <v>0</v>
      </c>
    </row>
    <row r="85" spans="1:65" s="2" customFormat="1" ht="16.5" customHeight="1">
      <c r="A85" s="34"/>
      <c r="B85" s="35"/>
      <c r="C85" s="178" t="s">
        <v>80</v>
      </c>
      <c r="D85" s="178" t="s">
        <v>133</v>
      </c>
      <c r="E85" s="179" t="s">
        <v>475</v>
      </c>
      <c r="F85" s="180" t="s">
        <v>476</v>
      </c>
      <c r="G85" s="181" t="s">
        <v>177</v>
      </c>
      <c r="H85" s="182">
        <v>73</v>
      </c>
      <c r="I85" s="183"/>
      <c r="J85" s="184">
        <f>ROUND(I85*H85,2)</f>
        <v>0</v>
      </c>
      <c r="K85" s="180" t="s">
        <v>137</v>
      </c>
      <c r="L85" s="39"/>
      <c r="M85" s="185" t="s">
        <v>19</v>
      </c>
      <c r="N85" s="186" t="s">
        <v>44</v>
      </c>
      <c r="O85" s="64"/>
      <c r="P85" s="187">
        <f>O85*H85</f>
        <v>0</v>
      </c>
      <c r="Q85" s="187">
        <v>0</v>
      </c>
      <c r="R85" s="187">
        <f>Q85*H85</f>
        <v>0</v>
      </c>
      <c r="S85" s="187">
        <v>0</v>
      </c>
      <c r="T85" s="188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9" t="s">
        <v>477</v>
      </c>
      <c r="AT85" s="189" t="s">
        <v>133</v>
      </c>
      <c r="AU85" s="189" t="s">
        <v>82</v>
      </c>
      <c r="AY85" s="17" t="s">
        <v>131</v>
      </c>
      <c r="BE85" s="190">
        <f>IF(N85="základní",J85,0)</f>
        <v>0</v>
      </c>
      <c r="BF85" s="190">
        <f>IF(N85="snížená",J85,0)</f>
        <v>0</v>
      </c>
      <c r="BG85" s="190">
        <f>IF(N85="zákl. přenesená",J85,0)</f>
        <v>0</v>
      </c>
      <c r="BH85" s="190">
        <f>IF(N85="sníž. přenesená",J85,0)</f>
        <v>0</v>
      </c>
      <c r="BI85" s="190">
        <f>IF(N85="nulová",J85,0)</f>
        <v>0</v>
      </c>
      <c r="BJ85" s="17" t="s">
        <v>80</v>
      </c>
      <c r="BK85" s="190">
        <f>ROUND(I85*H85,2)</f>
        <v>0</v>
      </c>
      <c r="BL85" s="17" t="s">
        <v>477</v>
      </c>
      <c r="BM85" s="189" t="s">
        <v>478</v>
      </c>
    </row>
    <row r="86" spans="1:65" s="2" customFormat="1" ht="11.25">
      <c r="A86" s="34"/>
      <c r="B86" s="35"/>
      <c r="C86" s="36"/>
      <c r="D86" s="191" t="s">
        <v>140</v>
      </c>
      <c r="E86" s="36"/>
      <c r="F86" s="192" t="s">
        <v>476</v>
      </c>
      <c r="G86" s="36"/>
      <c r="H86" s="36"/>
      <c r="I86" s="193"/>
      <c r="J86" s="36"/>
      <c r="K86" s="36"/>
      <c r="L86" s="39"/>
      <c r="M86" s="194"/>
      <c r="N86" s="195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140</v>
      </c>
      <c r="AU86" s="17" t="s">
        <v>82</v>
      </c>
    </row>
    <row r="87" spans="1:65" s="2" customFormat="1" ht="11.25">
      <c r="A87" s="34"/>
      <c r="B87" s="35"/>
      <c r="C87" s="36"/>
      <c r="D87" s="196" t="s">
        <v>142</v>
      </c>
      <c r="E87" s="36"/>
      <c r="F87" s="197" t="s">
        <v>479</v>
      </c>
      <c r="G87" s="36"/>
      <c r="H87" s="36"/>
      <c r="I87" s="193"/>
      <c r="J87" s="36"/>
      <c r="K87" s="36"/>
      <c r="L87" s="39"/>
      <c r="M87" s="194"/>
      <c r="N87" s="195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142</v>
      </c>
      <c r="AU87" s="17" t="s">
        <v>82</v>
      </c>
    </row>
    <row r="88" spans="1:65" s="12" customFormat="1" ht="22.9" customHeight="1">
      <c r="B88" s="162"/>
      <c r="C88" s="163"/>
      <c r="D88" s="164" t="s">
        <v>72</v>
      </c>
      <c r="E88" s="176" t="s">
        <v>480</v>
      </c>
      <c r="F88" s="176" t="s">
        <v>481</v>
      </c>
      <c r="G88" s="163"/>
      <c r="H88" s="163"/>
      <c r="I88" s="166"/>
      <c r="J88" s="177">
        <f>BK88</f>
        <v>0</v>
      </c>
      <c r="K88" s="163"/>
      <c r="L88" s="168"/>
      <c r="M88" s="169"/>
      <c r="N88" s="170"/>
      <c r="O88" s="170"/>
      <c r="P88" s="171">
        <f>SUM(P89:P98)</f>
        <v>0</v>
      </c>
      <c r="Q88" s="170"/>
      <c r="R88" s="171">
        <f>SUM(R89:R98)</f>
        <v>0</v>
      </c>
      <c r="S88" s="170"/>
      <c r="T88" s="172">
        <f>SUM(T89:T98)</f>
        <v>0</v>
      </c>
      <c r="AR88" s="173" t="s">
        <v>165</v>
      </c>
      <c r="AT88" s="174" t="s">
        <v>72</v>
      </c>
      <c r="AU88" s="174" t="s">
        <v>80</v>
      </c>
      <c r="AY88" s="173" t="s">
        <v>131</v>
      </c>
      <c r="BK88" s="175">
        <f>SUM(BK89:BK98)</f>
        <v>0</v>
      </c>
    </row>
    <row r="89" spans="1:65" s="2" customFormat="1" ht="16.5" customHeight="1">
      <c r="A89" s="34"/>
      <c r="B89" s="35"/>
      <c r="C89" s="178" t="s">
        <v>82</v>
      </c>
      <c r="D89" s="178" t="s">
        <v>133</v>
      </c>
      <c r="E89" s="179" t="s">
        <v>482</v>
      </c>
      <c r="F89" s="180" t="s">
        <v>483</v>
      </c>
      <c r="G89" s="181" t="s">
        <v>177</v>
      </c>
      <c r="H89" s="182">
        <v>1</v>
      </c>
      <c r="I89" s="183"/>
      <c r="J89" s="184">
        <f>ROUND(I89*H89,2)</f>
        <v>0</v>
      </c>
      <c r="K89" s="180" t="s">
        <v>137</v>
      </c>
      <c r="L89" s="39"/>
      <c r="M89" s="185" t="s">
        <v>19</v>
      </c>
      <c r="N89" s="186" t="s">
        <v>44</v>
      </c>
      <c r="O89" s="64"/>
      <c r="P89" s="187">
        <f>O89*H89</f>
        <v>0</v>
      </c>
      <c r="Q89" s="187">
        <v>0</v>
      </c>
      <c r="R89" s="187">
        <f>Q89*H89</f>
        <v>0</v>
      </c>
      <c r="S89" s="187">
        <v>0</v>
      </c>
      <c r="T89" s="188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9" t="s">
        <v>477</v>
      </c>
      <c r="AT89" s="189" t="s">
        <v>133</v>
      </c>
      <c r="AU89" s="189" t="s">
        <v>82</v>
      </c>
      <c r="AY89" s="17" t="s">
        <v>131</v>
      </c>
      <c r="BE89" s="190">
        <f>IF(N89="základní",J89,0)</f>
        <v>0</v>
      </c>
      <c r="BF89" s="190">
        <f>IF(N89="snížená",J89,0)</f>
        <v>0</v>
      </c>
      <c r="BG89" s="190">
        <f>IF(N89="zákl. přenesená",J89,0)</f>
        <v>0</v>
      </c>
      <c r="BH89" s="190">
        <f>IF(N89="sníž. přenesená",J89,0)</f>
        <v>0</v>
      </c>
      <c r="BI89" s="190">
        <f>IF(N89="nulová",J89,0)</f>
        <v>0</v>
      </c>
      <c r="BJ89" s="17" t="s">
        <v>80</v>
      </c>
      <c r="BK89" s="190">
        <f>ROUND(I89*H89,2)</f>
        <v>0</v>
      </c>
      <c r="BL89" s="17" t="s">
        <v>477</v>
      </c>
      <c r="BM89" s="189" t="s">
        <v>484</v>
      </c>
    </row>
    <row r="90" spans="1:65" s="2" customFormat="1" ht="11.25">
      <c r="A90" s="34"/>
      <c r="B90" s="35"/>
      <c r="C90" s="36"/>
      <c r="D90" s="191" t="s">
        <v>140</v>
      </c>
      <c r="E90" s="36"/>
      <c r="F90" s="192" t="s">
        <v>483</v>
      </c>
      <c r="G90" s="36"/>
      <c r="H90" s="36"/>
      <c r="I90" s="193"/>
      <c r="J90" s="36"/>
      <c r="K90" s="36"/>
      <c r="L90" s="39"/>
      <c r="M90" s="194"/>
      <c r="N90" s="195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140</v>
      </c>
      <c r="AU90" s="17" t="s">
        <v>82</v>
      </c>
    </row>
    <row r="91" spans="1:65" s="2" customFormat="1" ht="11.25">
      <c r="A91" s="34"/>
      <c r="B91" s="35"/>
      <c r="C91" s="36"/>
      <c r="D91" s="196" t="s">
        <v>142</v>
      </c>
      <c r="E91" s="36"/>
      <c r="F91" s="197" t="s">
        <v>485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142</v>
      </c>
      <c r="AU91" s="17" t="s">
        <v>82</v>
      </c>
    </row>
    <row r="92" spans="1:65" s="2" customFormat="1" ht="16.5" customHeight="1">
      <c r="A92" s="34"/>
      <c r="B92" s="35"/>
      <c r="C92" s="178" t="s">
        <v>154</v>
      </c>
      <c r="D92" s="178" t="s">
        <v>133</v>
      </c>
      <c r="E92" s="179" t="s">
        <v>486</v>
      </c>
      <c r="F92" s="180" t="s">
        <v>487</v>
      </c>
      <c r="G92" s="181" t="s">
        <v>177</v>
      </c>
      <c r="H92" s="182">
        <v>2</v>
      </c>
      <c r="I92" s="183"/>
      <c r="J92" s="184">
        <f>ROUND(I92*H92,2)</f>
        <v>0</v>
      </c>
      <c r="K92" s="180" t="s">
        <v>137</v>
      </c>
      <c r="L92" s="39"/>
      <c r="M92" s="185" t="s">
        <v>19</v>
      </c>
      <c r="N92" s="186" t="s">
        <v>44</v>
      </c>
      <c r="O92" s="64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477</v>
      </c>
      <c r="AT92" s="189" t="s">
        <v>133</v>
      </c>
      <c r="AU92" s="189" t="s">
        <v>82</v>
      </c>
      <c r="AY92" s="17" t="s">
        <v>131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7" t="s">
        <v>80</v>
      </c>
      <c r="BK92" s="190">
        <f>ROUND(I92*H92,2)</f>
        <v>0</v>
      </c>
      <c r="BL92" s="17" t="s">
        <v>477</v>
      </c>
      <c r="BM92" s="189" t="s">
        <v>488</v>
      </c>
    </row>
    <row r="93" spans="1:65" s="2" customFormat="1" ht="11.25">
      <c r="A93" s="34"/>
      <c r="B93" s="35"/>
      <c r="C93" s="36"/>
      <c r="D93" s="191" t="s">
        <v>140</v>
      </c>
      <c r="E93" s="36"/>
      <c r="F93" s="192" t="s">
        <v>487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140</v>
      </c>
      <c r="AU93" s="17" t="s">
        <v>82</v>
      </c>
    </row>
    <row r="94" spans="1:65" s="2" customFormat="1" ht="11.25">
      <c r="A94" s="34"/>
      <c r="B94" s="35"/>
      <c r="C94" s="36"/>
      <c r="D94" s="196" t="s">
        <v>142</v>
      </c>
      <c r="E94" s="36"/>
      <c r="F94" s="197" t="s">
        <v>489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142</v>
      </c>
      <c r="AU94" s="17" t="s">
        <v>82</v>
      </c>
    </row>
    <row r="95" spans="1:65" s="2" customFormat="1" ht="29.25">
      <c r="A95" s="34"/>
      <c r="B95" s="35"/>
      <c r="C95" s="36"/>
      <c r="D95" s="191" t="s">
        <v>144</v>
      </c>
      <c r="E95" s="36"/>
      <c r="F95" s="198" t="s">
        <v>490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144</v>
      </c>
      <c r="AU95" s="17" t="s">
        <v>82</v>
      </c>
    </row>
    <row r="96" spans="1:65" s="2" customFormat="1" ht="16.5" customHeight="1">
      <c r="A96" s="34"/>
      <c r="B96" s="35"/>
      <c r="C96" s="178" t="s">
        <v>138</v>
      </c>
      <c r="D96" s="178" t="s">
        <v>133</v>
      </c>
      <c r="E96" s="179" t="s">
        <v>491</v>
      </c>
      <c r="F96" s="180" t="s">
        <v>492</v>
      </c>
      <c r="G96" s="181" t="s">
        <v>177</v>
      </c>
      <c r="H96" s="182">
        <v>1</v>
      </c>
      <c r="I96" s="183"/>
      <c r="J96" s="184">
        <f>ROUND(I96*H96,2)</f>
        <v>0</v>
      </c>
      <c r="K96" s="180" t="s">
        <v>137</v>
      </c>
      <c r="L96" s="39"/>
      <c r="M96" s="185" t="s">
        <v>19</v>
      </c>
      <c r="N96" s="186" t="s">
        <v>44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477</v>
      </c>
      <c r="AT96" s="189" t="s">
        <v>133</v>
      </c>
      <c r="AU96" s="189" t="s">
        <v>82</v>
      </c>
      <c r="AY96" s="17" t="s">
        <v>131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7" t="s">
        <v>80</v>
      </c>
      <c r="BK96" s="190">
        <f>ROUND(I96*H96,2)</f>
        <v>0</v>
      </c>
      <c r="BL96" s="17" t="s">
        <v>477</v>
      </c>
      <c r="BM96" s="189" t="s">
        <v>493</v>
      </c>
    </row>
    <row r="97" spans="1:47" s="2" customFormat="1" ht="11.25">
      <c r="A97" s="34"/>
      <c r="B97" s="35"/>
      <c r="C97" s="36"/>
      <c r="D97" s="191" t="s">
        <v>140</v>
      </c>
      <c r="E97" s="36"/>
      <c r="F97" s="192" t="s">
        <v>492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140</v>
      </c>
      <c r="AU97" s="17" t="s">
        <v>82</v>
      </c>
    </row>
    <row r="98" spans="1:47" s="2" customFormat="1" ht="11.25">
      <c r="A98" s="34"/>
      <c r="B98" s="35"/>
      <c r="C98" s="36"/>
      <c r="D98" s="196" t="s">
        <v>142</v>
      </c>
      <c r="E98" s="36"/>
      <c r="F98" s="197" t="s">
        <v>494</v>
      </c>
      <c r="G98" s="36"/>
      <c r="H98" s="36"/>
      <c r="I98" s="193"/>
      <c r="J98" s="36"/>
      <c r="K98" s="36"/>
      <c r="L98" s="39"/>
      <c r="M98" s="231"/>
      <c r="N98" s="232"/>
      <c r="O98" s="233"/>
      <c r="P98" s="233"/>
      <c r="Q98" s="233"/>
      <c r="R98" s="233"/>
      <c r="S98" s="233"/>
      <c r="T98" s="2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142</v>
      </c>
      <c r="AU98" s="17" t="s">
        <v>82</v>
      </c>
    </row>
    <row r="99" spans="1:47" s="2" customFormat="1" ht="6.95" customHeight="1">
      <c r="A99" s="34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39"/>
      <c r="M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</sheetData>
  <sheetProtection algorithmName="SHA-512" hashValue="6DWuwncKkcMWX31fQ82KBGpJHdor0l3R99ah1eaqxuxIGgWKUf6RmtANDTQnRy5mXrdRS7uxK+CLw5EwwCcQEw==" saltValue="xVARDEYUqZx8TlkSMdwXhWGHHYxXZIDemAQjFN2U8jMom0RVGRkDr5vZNM73ZIxj9Qcmm6ZFYLL4ZcWp0+AdOw==" spinCount="100000" sheet="1" objects="1" scenarios="1" formatColumns="0" formatRows="0" autoFilter="0"/>
  <autoFilter ref="C81:K9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94" r:id="rId3"/>
    <hyperlink ref="F98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5" customWidth="1"/>
    <col min="2" max="2" width="1.6640625" style="235" customWidth="1"/>
    <col min="3" max="4" width="5" style="235" customWidth="1"/>
    <col min="5" max="5" width="11.6640625" style="235" customWidth="1"/>
    <col min="6" max="6" width="9.1640625" style="235" customWidth="1"/>
    <col min="7" max="7" width="5" style="235" customWidth="1"/>
    <col min="8" max="8" width="77.83203125" style="235" customWidth="1"/>
    <col min="9" max="10" width="20" style="235" customWidth="1"/>
    <col min="11" max="11" width="1.6640625" style="235" customWidth="1"/>
  </cols>
  <sheetData>
    <row r="1" spans="2:11" s="1" customFormat="1" ht="37.5" customHeight="1"/>
    <row r="2" spans="2:11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pans="2:11" s="15" customFormat="1" ht="45" customHeight="1">
      <c r="B3" s="239"/>
      <c r="C3" s="371" t="s">
        <v>495</v>
      </c>
      <c r="D3" s="371"/>
      <c r="E3" s="371"/>
      <c r="F3" s="371"/>
      <c r="G3" s="371"/>
      <c r="H3" s="371"/>
      <c r="I3" s="371"/>
      <c r="J3" s="371"/>
      <c r="K3" s="240"/>
    </row>
    <row r="4" spans="2:11" s="1" customFormat="1" ht="25.5" customHeight="1">
      <c r="B4" s="241"/>
      <c r="C4" s="376" t="s">
        <v>496</v>
      </c>
      <c r="D4" s="376"/>
      <c r="E4" s="376"/>
      <c r="F4" s="376"/>
      <c r="G4" s="376"/>
      <c r="H4" s="376"/>
      <c r="I4" s="376"/>
      <c r="J4" s="376"/>
      <c r="K4" s="242"/>
    </row>
    <row r="5" spans="2:11" s="1" customFormat="1" ht="5.25" customHeight="1">
      <c r="B5" s="241"/>
      <c r="C5" s="243"/>
      <c r="D5" s="243"/>
      <c r="E5" s="243"/>
      <c r="F5" s="243"/>
      <c r="G5" s="243"/>
      <c r="H5" s="243"/>
      <c r="I5" s="243"/>
      <c r="J5" s="243"/>
      <c r="K5" s="242"/>
    </row>
    <row r="6" spans="2:11" s="1" customFormat="1" ht="15" customHeight="1">
      <c r="B6" s="241"/>
      <c r="C6" s="375" t="s">
        <v>497</v>
      </c>
      <c r="D6" s="375"/>
      <c r="E6" s="375"/>
      <c r="F6" s="375"/>
      <c r="G6" s="375"/>
      <c r="H6" s="375"/>
      <c r="I6" s="375"/>
      <c r="J6" s="375"/>
      <c r="K6" s="242"/>
    </row>
    <row r="7" spans="2:11" s="1" customFormat="1" ht="15" customHeight="1">
      <c r="B7" s="245"/>
      <c r="C7" s="375" t="s">
        <v>498</v>
      </c>
      <c r="D7" s="375"/>
      <c r="E7" s="375"/>
      <c r="F7" s="375"/>
      <c r="G7" s="375"/>
      <c r="H7" s="375"/>
      <c r="I7" s="375"/>
      <c r="J7" s="375"/>
      <c r="K7" s="242"/>
    </row>
    <row r="8" spans="2:11" s="1" customFormat="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pans="2:11" s="1" customFormat="1" ht="15" customHeight="1">
      <c r="B9" s="245"/>
      <c r="C9" s="375" t="s">
        <v>499</v>
      </c>
      <c r="D9" s="375"/>
      <c r="E9" s="375"/>
      <c r="F9" s="375"/>
      <c r="G9" s="375"/>
      <c r="H9" s="375"/>
      <c r="I9" s="375"/>
      <c r="J9" s="375"/>
      <c r="K9" s="242"/>
    </row>
    <row r="10" spans="2:11" s="1" customFormat="1" ht="15" customHeight="1">
      <c r="B10" s="245"/>
      <c r="C10" s="244"/>
      <c r="D10" s="375" t="s">
        <v>500</v>
      </c>
      <c r="E10" s="375"/>
      <c r="F10" s="375"/>
      <c r="G10" s="375"/>
      <c r="H10" s="375"/>
      <c r="I10" s="375"/>
      <c r="J10" s="375"/>
      <c r="K10" s="242"/>
    </row>
    <row r="11" spans="2:11" s="1" customFormat="1" ht="15" customHeight="1">
      <c r="B11" s="245"/>
      <c r="C11" s="246"/>
      <c r="D11" s="375" t="s">
        <v>501</v>
      </c>
      <c r="E11" s="375"/>
      <c r="F11" s="375"/>
      <c r="G11" s="375"/>
      <c r="H11" s="375"/>
      <c r="I11" s="375"/>
      <c r="J11" s="375"/>
      <c r="K11" s="242"/>
    </row>
    <row r="12" spans="2:11" s="1" customFormat="1" ht="15" customHeight="1">
      <c r="B12" s="245"/>
      <c r="C12" s="246"/>
      <c r="D12" s="244"/>
      <c r="E12" s="244"/>
      <c r="F12" s="244"/>
      <c r="G12" s="244"/>
      <c r="H12" s="244"/>
      <c r="I12" s="244"/>
      <c r="J12" s="244"/>
      <c r="K12" s="242"/>
    </row>
    <row r="13" spans="2:11" s="1" customFormat="1" ht="15" customHeight="1">
      <c r="B13" s="245"/>
      <c r="C13" s="246"/>
      <c r="D13" s="247" t="s">
        <v>502</v>
      </c>
      <c r="E13" s="244"/>
      <c r="F13" s="244"/>
      <c r="G13" s="244"/>
      <c r="H13" s="244"/>
      <c r="I13" s="244"/>
      <c r="J13" s="244"/>
      <c r="K13" s="242"/>
    </row>
    <row r="14" spans="2:11" s="1" customFormat="1" ht="12.75" customHeight="1">
      <c r="B14" s="245"/>
      <c r="C14" s="246"/>
      <c r="D14" s="246"/>
      <c r="E14" s="246"/>
      <c r="F14" s="246"/>
      <c r="G14" s="246"/>
      <c r="H14" s="246"/>
      <c r="I14" s="246"/>
      <c r="J14" s="246"/>
      <c r="K14" s="242"/>
    </row>
    <row r="15" spans="2:11" s="1" customFormat="1" ht="15" customHeight="1">
      <c r="B15" s="245"/>
      <c r="C15" s="246"/>
      <c r="D15" s="375" t="s">
        <v>503</v>
      </c>
      <c r="E15" s="375"/>
      <c r="F15" s="375"/>
      <c r="G15" s="375"/>
      <c r="H15" s="375"/>
      <c r="I15" s="375"/>
      <c r="J15" s="375"/>
      <c r="K15" s="242"/>
    </row>
    <row r="16" spans="2:11" s="1" customFormat="1" ht="15" customHeight="1">
      <c r="B16" s="245"/>
      <c r="C16" s="246"/>
      <c r="D16" s="375" t="s">
        <v>504</v>
      </c>
      <c r="E16" s="375"/>
      <c r="F16" s="375"/>
      <c r="G16" s="375"/>
      <c r="H16" s="375"/>
      <c r="I16" s="375"/>
      <c r="J16" s="375"/>
      <c r="K16" s="242"/>
    </row>
    <row r="17" spans="2:11" s="1" customFormat="1" ht="15" customHeight="1">
      <c r="B17" s="245"/>
      <c r="C17" s="246"/>
      <c r="D17" s="375" t="s">
        <v>505</v>
      </c>
      <c r="E17" s="375"/>
      <c r="F17" s="375"/>
      <c r="G17" s="375"/>
      <c r="H17" s="375"/>
      <c r="I17" s="375"/>
      <c r="J17" s="375"/>
      <c r="K17" s="242"/>
    </row>
    <row r="18" spans="2:11" s="1" customFormat="1" ht="15" customHeight="1">
      <c r="B18" s="245"/>
      <c r="C18" s="246"/>
      <c r="D18" s="246"/>
      <c r="E18" s="248" t="s">
        <v>79</v>
      </c>
      <c r="F18" s="375" t="s">
        <v>506</v>
      </c>
      <c r="G18" s="375"/>
      <c r="H18" s="375"/>
      <c r="I18" s="375"/>
      <c r="J18" s="375"/>
      <c r="K18" s="242"/>
    </row>
    <row r="19" spans="2:11" s="1" customFormat="1" ht="15" customHeight="1">
      <c r="B19" s="245"/>
      <c r="C19" s="246"/>
      <c r="D19" s="246"/>
      <c r="E19" s="248" t="s">
        <v>507</v>
      </c>
      <c r="F19" s="375" t="s">
        <v>508</v>
      </c>
      <c r="G19" s="375"/>
      <c r="H19" s="375"/>
      <c r="I19" s="375"/>
      <c r="J19" s="375"/>
      <c r="K19" s="242"/>
    </row>
    <row r="20" spans="2:11" s="1" customFormat="1" ht="15" customHeight="1">
      <c r="B20" s="245"/>
      <c r="C20" s="246"/>
      <c r="D20" s="246"/>
      <c r="E20" s="248" t="s">
        <v>509</v>
      </c>
      <c r="F20" s="375" t="s">
        <v>510</v>
      </c>
      <c r="G20" s="375"/>
      <c r="H20" s="375"/>
      <c r="I20" s="375"/>
      <c r="J20" s="375"/>
      <c r="K20" s="242"/>
    </row>
    <row r="21" spans="2:11" s="1" customFormat="1" ht="15" customHeight="1">
      <c r="B21" s="245"/>
      <c r="C21" s="246"/>
      <c r="D21" s="246"/>
      <c r="E21" s="248" t="s">
        <v>511</v>
      </c>
      <c r="F21" s="375" t="s">
        <v>512</v>
      </c>
      <c r="G21" s="375"/>
      <c r="H21" s="375"/>
      <c r="I21" s="375"/>
      <c r="J21" s="375"/>
      <c r="K21" s="242"/>
    </row>
    <row r="22" spans="2:11" s="1" customFormat="1" ht="15" customHeight="1">
      <c r="B22" s="245"/>
      <c r="C22" s="246"/>
      <c r="D22" s="246"/>
      <c r="E22" s="248" t="s">
        <v>513</v>
      </c>
      <c r="F22" s="375" t="s">
        <v>514</v>
      </c>
      <c r="G22" s="375"/>
      <c r="H22" s="375"/>
      <c r="I22" s="375"/>
      <c r="J22" s="375"/>
      <c r="K22" s="242"/>
    </row>
    <row r="23" spans="2:11" s="1" customFormat="1" ht="15" customHeight="1">
      <c r="B23" s="245"/>
      <c r="C23" s="246"/>
      <c r="D23" s="246"/>
      <c r="E23" s="248" t="s">
        <v>86</v>
      </c>
      <c r="F23" s="375" t="s">
        <v>515</v>
      </c>
      <c r="G23" s="375"/>
      <c r="H23" s="375"/>
      <c r="I23" s="375"/>
      <c r="J23" s="375"/>
      <c r="K23" s="242"/>
    </row>
    <row r="24" spans="2:11" s="1" customFormat="1" ht="12.75" customHeight="1">
      <c r="B24" s="245"/>
      <c r="C24" s="246"/>
      <c r="D24" s="246"/>
      <c r="E24" s="246"/>
      <c r="F24" s="246"/>
      <c r="G24" s="246"/>
      <c r="H24" s="246"/>
      <c r="I24" s="246"/>
      <c r="J24" s="246"/>
      <c r="K24" s="242"/>
    </row>
    <row r="25" spans="2:11" s="1" customFormat="1" ht="15" customHeight="1">
      <c r="B25" s="245"/>
      <c r="C25" s="375" t="s">
        <v>516</v>
      </c>
      <c r="D25" s="375"/>
      <c r="E25" s="375"/>
      <c r="F25" s="375"/>
      <c r="G25" s="375"/>
      <c r="H25" s="375"/>
      <c r="I25" s="375"/>
      <c r="J25" s="375"/>
      <c r="K25" s="242"/>
    </row>
    <row r="26" spans="2:11" s="1" customFormat="1" ht="15" customHeight="1">
      <c r="B26" s="245"/>
      <c r="C26" s="375" t="s">
        <v>517</v>
      </c>
      <c r="D26" s="375"/>
      <c r="E26" s="375"/>
      <c r="F26" s="375"/>
      <c r="G26" s="375"/>
      <c r="H26" s="375"/>
      <c r="I26" s="375"/>
      <c r="J26" s="375"/>
      <c r="K26" s="242"/>
    </row>
    <row r="27" spans="2:11" s="1" customFormat="1" ht="15" customHeight="1">
      <c r="B27" s="245"/>
      <c r="C27" s="244"/>
      <c r="D27" s="375" t="s">
        <v>518</v>
      </c>
      <c r="E27" s="375"/>
      <c r="F27" s="375"/>
      <c r="G27" s="375"/>
      <c r="H27" s="375"/>
      <c r="I27" s="375"/>
      <c r="J27" s="375"/>
      <c r="K27" s="242"/>
    </row>
    <row r="28" spans="2:11" s="1" customFormat="1" ht="15" customHeight="1">
      <c r="B28" s="245"/>
      <c r="C28" s="246"/>
      <c r="D28" s="375" t="s">
        <v>519</v>
      </c>
      <c r="E28" s="375"/>
      <c r="F28" s="375"/>
      <c r="G28" s="375"/>
      <c r="H28" s="375"/>
      <c r="I28" s="375"/>
      <c r="J28" s="375"/>
      <c r="K28" s="242"/>
    </row>
    <row r="29" spans="2:11" s="1" customFormat="1" ht="12.75" customHeight="1">
      <c r="B29" s="245"/>
      <c r="C29" s="246"/>
      <c r="D29" s="246"/>
      <c r="E29" s="246"/>
      <c r="F29" s="246"/>
      <c r="G29" s="246"/>
      <c r="H29" s="246"/>
      <c r="I29" s="246"/>
      <c r="J29" s="246"/>
      <c r="K29" s="242"/>
    </row>
    <row r="30" spans="2:11" s="1" customFormat="1" ht="15" customHeight="1">
      <c r="B30" s="245"/>
      <c r="C30" s="246"/>
      <c r="D30" s="375" t="s">
        <v>520</v>
      </c>
      <c r="E30" s="375"/>
      <c r="F30" s="375"/>
      <c r="G30" s="375"/>
      <c r="H30" s="375"/>
      <c r="I30" s="375"/>
      <c r="J30" s="375"/>
      <c r="K30" s="242"/>
    </row>
    <row r="31" spans="2:11" s="1" customFormat="1" ht="15" customHeight="1">
      <c r="B31" s="245"/>
      <c r="C31" s="246"/>
      <c r="D31" s="375" t="s">
        <v>521</v>
      </c>
      <c r="E31" s="375"/>
      <c r="F31" s="375"/>
      <c r="G31" s="375"/>
      <c r="H31" s="375"/>
      <c r="I31" s="375"/>
      <c r="J31" s="375"/>
      <c r="K31" s="242"/>
    </row>
    <row r="32" spans="2:11" s="1" customFormat="1" ht="12.75" customHeight="1">
      <c r="B32" s="245"/>
      <c r="C32" s="246"/>
      <c r="D32" s="246"/>
      <c r="E32" s="246"/>
      <c r="F32" s="246"/>
      <c r="G32" s="246"/>
      <c r="H32" s="246"/>
      <c r="I32" s="246"/>
      <c r="J32" s="246"/>
      <c r="K32" s="242"/>
    </row>
    <row r="33" spans="2:11" s="1" customFormat="1" ht="15" customHeight="1">
      <c r="B33" s="245"/>
      <c r="C33" s="246"/>
      <c r="D33" s="375" t="s">
        <v>522</v>
      </c>
      <c r="E33" s="375"/>
      <c r="F33" s="375"/>
      <c r="G33" s="375"/>
      <c r="H33" s="375"/>
      <c r="I33" s="375"/>
      <c r="J33" s="375"/>
      <c r="K33" s="242"/>
    </row>
    <row r="34" spans="2:11" s="1" customFormat="1" ht="15" customHeight="1">
      <c r="B34" s="245"/>
      <c r="C34" s="246"/>
      <c r="D34" s="375" t="s">
        <v>523</v>
      </c>
      <c r="E34" s="375"/>
      <c r="F34" s="375"/>
      <c r="G34" s="375"/>
      <c r="H34" s="375"/>
      <c r="I34" s="375"/>
      <c r="J34" s="375"/>
      <c r="K34" s="242"/>
    </row>
    <row r="35" spans="2:11" s="1" customFormat="1" ht="15" customHeight="1">
      <c r="B35" s="245"/>
      <c r="C35" s="246"/>
      <c r="D35" s="375" t="s">
        <v>524</v>
      </c>
      <c r="E35" s="375"/>
      <c r="F35" s="375"/>
      <c r="G35" s="375"/>
      <c r="H35" s="375"/>
      <c r="I35" s="375"/>
      <c r="J35" s="375"/>
      <c r="K35" s="242"/>
    </row>
    <row r="36" spans="2:11" s="1" customFormat="1" ht="15" customHeight="1">
      <c r="B36" s="245"/>
      <c r="C36" s="246"/>
      <c r="D36" s="244"/>
      <c r="E36" s="247" t="s">
        <v>117</v>
      </c>
      <c r="F36" s="244"/>
      <c r="G36" s="375" t="s">
        <v>525</v>
      </c>
      <c r="H36" s="375"/>
      <c r="I36" s="375"/>
      <c r="J36" s="375"/>
      <c r="K36" s="242"/>
    </row>
    <row r="37" spans="2:11" s="1" customFormat="1" ht="30.75" customHeight="1">
      <c r="B37" s="245"/>
      <c r="C37" s="246"/>
      <c r="D37" s="244"/>
      <c r="E37" s="247" t="s">
        <v>526</v>
      </c>
      <c r="F37" s="244"/>
      <c r="G37" s="375" t="s">
        <v>527</v>
      </c>
      <c r="H37" s="375"/>
      <c r="I37" s="375"/>
      <c r="J37" s="375"/>
      <c r="K37" s="242"/>
    </row>
    <row r="38" spans="2:11" s="1" customFormat="1" ht="15" customHeight="1">
      <c r="B38" s="245"/>
      <c r="C38" s="246"/>
      <c r="D38" s="244"/>
      <c r="E38" s="247" t="s">
        <v>54</v>
      </c>
      <c r="F38" s="244"/>
      <c r="G38" s="375" t="s">
        <v>528</v>
      </c>
      <c r="H38" s="375"/>
      <c r="I38" s="375"/>
      <c r="J38" s="375"/>
      <c r="K38" s="242"/>
    </row>
    <row r="39" spans="2:11" s="1" customFormat="1" ht="15" customHeight="1">
      <c r="B39" s="245"/>
      <c r="C39" s="246"/>
      <c r="D39" s="244"/>
      <c r="E39" s="247" t="s">
        <v>55</v>
      </c>
      <c r="F39" s="244"/>
      <c r="G39" s="375" t="s">
        <v>529</v>
      </c>
      <c r="H39" s="375"/>
      <c r="I39" s="375"/>
      <c r="J39" s="375"/>
      <c r="K39" s="242"/>
    </row>
    <row r="40" spans="2:11" s="1" customFormat="1" ht="15" customHeight="1">
      <c r="B40" s="245"/>
      <c r="C40" s="246"/>
      <c r="D40" s="244"/>
      <c r="E40" s="247" t="s">
        <v>118</v>
      </c>
      <c r="F40" s="244"/>
      <c r="G40" s="375" t="s">
        <v>530</v>
      </c>
      <c r="H40" s="375"/>
      <c r="I40" s="375"/>
      <c r="J40" s="375"/>
      <c r="K40" s="242"/>
    </row>
    <row r="41" spans="2:11" s="1" customFormat="1" ht="15" customHeight="1">
      <c r="B41" s="245"/>
      <c r="C41" s="246"/>
      <c r="D41" s="244"/>
      <c r="E41" s="247" t="s">
        <v>119</v>
      </c>
      <c r="F41" s="244"/>
      <c r="G41" s="375" t="s">
        <v>531</v>
      </c>
      <c r="H41" s="375"/>
      <c r="I41" s="375"/>
      <c r="J41" s="375"/>
      <c r="K41" s="242"/>
    </row>
    <row r="42" spans="2:11" s="1" customFormat="1" ht="15" customHeight="1">
      <c r="B42" s="245"/>
      <c r="C42" s="246"/>
      <c r="D42" s="244"/>
      <c r="E42" s="247" t="s">
        <v>532</v>
      </c>
      <c r="F42" s="244"/>
      <c r="G42" s="375" t="s">
        <v>533</v>
      </c>
      <c r="H42" s="375"/>
      <c r="I42" s="375"/>
      <c r="J42" s="375"/>
      <c r="K42" s="242"/>
    </row>
    <row r="43" spans="2:11" s="1" customFormat="1" ht="15" customHeight="1">
      <c r="B43" s="245"/>
      <c r="C43" s="246"/>
      <c r="D43" s="244"/>
      <c r="E43" s="247"/>
      <c r="F43" s="244"/>
      <c r="G43" s="375" t="s">
        <v>534</v>
      </c>
      <c r="H43" s="375"/>
      <c r="I43" s="375"/>
      <c r="J43" s="375"/>
      <c r="K43" s="242"/>
    </row>
    <row r="44" spans="2:11" s="1" customFormat="1" ht="15" customHeight="1">
      <c r="B44" s="245"/>
      <c r="C44" s="246"/>
      <c r="D44" s="244"/>
      <c r="E44" s="247" t="s">
        <v>535</v>
      </c>
      <c r="F44" s="244"/>
      <c r="G44" s="375" t="s">
        <v>536</v>
      </c>
      <c r="H44" s="375"/>
      <c r="I44" s="375"/>
      <c r="J44" s="375"/>
      <c r="K44" s="242"/>
    </row>
    <row r="45" spans="2:11" s="1" customFormat="1" ht="15" customHeight="1">
      <c r="B45" s="245"/>
      <c r="C45" s="246"/>
      <c r="D45" s="244"/>
      <c r="E45" s="247" t="s">
        <v>121</v>
      </c>
      <c r="F45" s="244"/>
      <c r="G45" s="375" t="s">
        <v>537</v>
      </c>
      <c r="H45" s="375"/>
      <c r="I45" s="375"/>
      <c r="J45" s="375"/>
      <c r="K45" s="242"/>
    </row>
    <row r="46" spans="2:11" s="1" customFormat="1" ht="12.75" customHeight="1">
      <c r="B46" s="245"/>
      <c r="C46" s="246"/>
      <c r="D46" s="244"/>
      <c r="E46" s="244"/>
      <c r="F46" s="244"/>
      <c r="G46" s="244"/>
      <c r="H46" s="244"/>
      <c r="I46" s="244"/>
      <c r="J46" s="244"/>
      <c r="K46" s="242"/>
    </row>
    <row r="47" spans="2:11" s="1" customFormat="1" ht="15" customHeight="1">
      <c r="B47" s="245"/>
      <c r="C47" s="246"/>
      <c r="D47" s="375" t="s">
        <v>538</v>
      </c>
      <c r="E47" s="375"/>
      <c r="F47" s="375"/>
      <c r="G47" s="375"/>
      <c r="H47" s="375"/>
      <c r="I47" s="375"/>
      <c r="J47" s="375"/>
      <c r="K47" s="242"/>
    </row>
    <row r="48" spans="2:11" s="1" customFormat="1" ht="15" customHeight="1">
      <c r="B48" s="245"/>
      <c r="C48" s="246"/>
      <c r="D48" s="246"/>
      <c r="E48" s="375" t="s">
        <v>539</v>
      </c>
      <c r="F48" s="375"/>
      <c r="G48" s="375"/>
      <c r="H48" s="375"/>
      <c r="I48" s="375"/>
      <c r="J48" s="375"/>
      <c r="K48" s="242"/>
    </row>
    <row r="49" spans="2:11" s="1" customFormat="1" ht="15" customHeight="1">
      <c r="B49" s="245"/>
      <c r="C49" s="246"/>
      <c r="D49" s="246"/>
      <c r="E49" s="375" t="s">
        <v>540</v>
      </c>
      <c r="F49" s="375"/>
      <c r="G49" s="375"/>
      <c r="H49" s="375"/>
      <c r="I49" s="375"/>
      <c r="J49" s="375"/>
      <c r="K49" s="242"/>
    </row>
    <row r="50" spans="2:11" s="1" customFormat="1" ht="15" customHeight="1">
      <c r="B50" s="245"/>
      <c r="C50" s="246"/>
      <c r="D50" s="246"/>
      <c r="E50" s="375" t="s">
        <v>541</v>
      </c>
      <c r="F50" s="375"/>
      <c r="G50" s="375"/>
      <c r="H50" s="375"/>
      <c r="I50" s="375"/>
      <c r="J50" s="375"/>
      <c r="K50" s="242"/>
    </row>
    <row r="51" spans="2:11" s="1" customFormat="1" ht="15" customHeight="1">
      <c r="B51" s="245"/>
      <c r="C51" s="246"/>
      <c r="D51" s="375" t="s">
        <v>542</v>
      </c>
      <c r="E51" s="375"/>
      <c r="F51" s="375"/>
      <c r="G51" s="375"/>
      <c r="H51" s="375"/>
      <c r="I51" s="375"/>
      <c r="J51" s="375"/>
      <c r="K51" s="242"/>
    </row>
    <row r="52" spans="2:11" s="1" customFormat="1" ht="25.5" customHeight="1">
      <c r="B52" s="241"/>
      <c r="C52" s="376" t="s">
        <v>543</v>
      </c>
      <c r="D52" s="376"/>
      <c r="E52" s="376"/>
      <c r="F52" s="376"/>
      <c r="G52" s="376"/>
      <c r="H52" s="376"/>
      <c r="I52" s="376"/>
      <c r="J52" s="376"/>
      <c r="K52" s="242"/>
    </row>
    <row r="53" spans="2:11" s="1" customFormat="1" ht="5.25" customHeight="1">
      <c r="B53" s="241"/>
      <c r="C53" s="243"/>
      <c r="D53" s="243"/>
      <c r="E53" s="243"/>
      <c r="F53" s="243"/>
      <c r="G53" s="243"/>
      <c r="H53" s="243"/>
      <c r="I53" s="243"/>
      <c r="J53" s="243"/>
      <c r="K53" s="242"/>
    </row>
    <row r="54" spans="2:11" s="1" customFormat="1" ht="15" customHeight="1">
      <c r="B54" s="241"/>
      <c r="C54" s="375" t="s">
        <v>544</v>
      </c>
      <c r="D54" s="375"/>
      <c r="E54" s="375"/>
      <c r="F54" s="375"/>
      <c r="G54" s="375"/>
      <c r="H54" s="375"/>
      <c r="I54" s="375"/>
      <c r="J54" s="375"/>
      <c r="K54" s="242"/>
    </row>
    <row r="55" spans="2:11" s="1" customFormat="1" ht="15" customHeight="1">
      <c r="B55" s="241"/>
      <c r="C55" s="375" t="s">
        <v>545</v>
      </c>
      <c r="D55" s="375"/>
      <c r="E55" s="375"/>
      <c r="F55" s="375"/>
      <c r="G55" s="375"/>
      <c r="H55" s="375"/>
      <c r="I55" s="375"/>
      <c r="J55" s="375"/>
      <c r="K55" s="242"/>
    </row>
    <row r="56" spans="2:11" s="1" customFormat="1" ht="12.75" customHeight="1">
      <c r="B56" s="241"/>
      <c r="C56" s="244"/>
      <c r="D56" s="244"/>
      <c r="E56" s="244"/>
      <c r="F56" s="244"/>
      <c r="G56" s="244"/>
      <c r="H56" s="244"/>
      <c r="I56" s="244"/>
      <c r="J56" s="244"/>
      <c r="K56" s="242"/>
    </row>
    <row r="57" spans="2:11" s="1" customFormat="1" ht="15" customHeight="1">
      <c r="B57" s="241"/>
      <c r="C57" s="375" t="s">
        <v>546</v>
      </c>
      <c r="D57" s="375"/>
      <c r="E57" s="375"/>
      <c r="F57" s="375"/>
      <c r="G57" s="375"/>
      <c r="H57" s="375"/>
      <c r="I57" s="375"/>
      <c r="J57" s="375"/>
      <c r="K57" s="242"/>
    </row>
    <row r="58" spans="2:11" s="1" customFormat="1" ht="15" customHeight="1">
      <c r="B58" s="241"/>
      <c r="C58" s="246"/>
      <c r="D58" s="375" t="s">
        <v>547</v>
      </c>
      <c r="E58" s="375"/>
      <c r="F58" s="375"/>
      <c r="G58" s="375"/>
      <c r="H58" s="375"/>
      <c r="I58" s="375"/>
      <c r="J58" s="375"/>
      <c r="K58" s="242"/>
    </row>
    <row r="59" spans="2:11" s="1" customFormat="1" ht="15" customHeight="1">
      <c r="B59" s="241"/>
      <c r="C59" s="246"/>
      <c r="D59" s="375" t="s">
        <v>548</v>
      </c>
      <c r="E59" s="375"/>
      <c r="F59" s="375"/>
      <c r="G59" s="375"/>
      <c r="H59" s="375"/>
      <c r="I59" s="375"/>
      <c r="J59" s="375"/>
      <c r="K59" s="242"/>
    </row>
    <row r="60" spans="2:11" s="1" customFormat="1" ht="15" customHeight="1">
      <c r="B60" s="241"/>
      <c r="C60" s="246"/>
      <c r="D60" s="375" t="s">
        <v>549</v>
      </c>
      <c r="E60" s="375"/>
      <c r="F60" s="375"/>
      <c r="G60" s="375"/>
      <c r="H60" s="375"/>
      <c r="I60" s="375"/>
      <c r="J60" s="375"/>
      <c r="K60" s="242"/>
    </row>
    <row r="61" spans="2:11" s="1" customFormat="1" ht="15" customHeight="1">
      <c r="B61" s="241"/>
      <c r="C61" s="246"/>
      <c r="D61" s="375" t="s">
        <v>550</v>
      </c>
      <c r="E61" s="375"/>
      <c r="F61" s="375"/>
      <c r="G61" s="375"/>
      <c r="H61" s="375"/>
      <c r="I61" s="375"/>
      <c r="J61" s="375"/>
      <c r="K61" s="242"/>
    </row>
    <row r="62" spans="2:11" s="1" customFormat="1" ht="15" customHeight="1">
      <c r="B62" s="241"/>
      <c r="C62" s="246"/>
      <c r="D62" s="377" t="s">
        <v>551</v>
      </c>
      <c r="E62" s="377"/>
      <c r="F62" s="377"/>
      <c r="G62" s="377"/>
      <c r="H62" s="377"/>
      <c r="I62" s="377"/>
      <c r="J62" s="377"/>
      <c r="K62" s="242"/>
    </row>
    <row r="63" spans="2:11" s="1" customFormat="1" ht="15" customHeight="1">
      <c r="B63" s="241"/>
      <c r="C63" s="246"/>
      <c r="D63" s="375" t="s">
        <v>552</v>
      </c>
      <c r="E63" s="375"/>
      <c r="F63" s="375"/>
      <c r="G63" s="375"/>
      <c r="H63" s="375"/>
      <c r="I63" s="375"/>
      <c r="J63" s="375"/>
      <c r="K63" s="242"/>
    </row>
    <row r="64" spans="2:11" s="1" customFormat="1" ht="12.75" customHeight="1">
      <c r="B64" s="241"/>
      <c r="C64" s="246"/>
      <c r="D64" s="246"/>
      <c r="E64" s="249"/>
      <c r="F64" s="246"/>
      <c r="G64" s="246"/>
      <c r="H64" s="246"/>
      <c r="I64" s="246"/>
      <c r="J64" s="246"/>
      <c r="K64" s="242"/>
    </row>
    <row r="65" spans="2:11" s="1" customFormat="1" ht="15" customHeight="1">
      <c r="B65" s="241"/>
      <c r="C65" s="246"/>
      <c r="D65" s="375" t="s">
        <v>553</v>
      </c>
      <c r="E65" s="375"/>
      <c r="F65" s="375"/>
      <c r="G65" s="375"/>
      <c r="H65" s="375"/>
      <c r="I65" s="375"/>
      <c r="J65" s="375"/>
      <c r="K65" s="242"/>
    </row>
    <row r="66" spans="2:11" s="1" customFormat="1" ht="15" customHeight="1">
      <c r="B66" s="241"/>
      <c r="C66" s="246"/>
      <c r="D66" s="377" t="s">
        <v>554</v>
      </c>
      <c r="E66" s="377"/>
      <c r="F66" s="377"/>
      <c r="G66" s="377"/>
      <c r="H66" s="377"/>
      <c r="I66" s="377"/>
      <c r="J66" s="377"/>
      <c r="K66" s="242"/>
    </row>
    <row r="67" spans="2:11" s="1" customFormat="1" ht="15" customHeight="1">
      <c r="B67" s="241"/>
      <c r="C67" s="246"/>
      <c r="D67" s="375" t="s">
        <v>555</v>
      </c>
      <c r="E67" s="375"/>
      <c r="F67" s="375"/>
      <c r="G67" s="375"/>
      <c r="H67" s="375"/>
      <c r="I67" s="375"/>
      <c r="J67" s="375"/>
      <c r="K67" s="242"/>
    </row>
    <row r="68" spans="2:11" s="1" customFormat="1" ht="15" customHeight="1">
      <c r="B68" s="241"/>
      <c r="C68" s="246"/>
      <c r="D68" s="375" t="s">
        <v>556</v>
      </c>
      <c r="E68" s="375"/>
      <c r="F68" s="375"/>
      <c r="G68" s="375"/>
      <c r="H68" s="375"/>
      <c r="I68" s="375"/>
      <c r="J68" s="375"/>
      <c r="K68" s="242"/>
    </row>
    <row r="69" spans="2:11" s="1" customFormat="1" ht="15" customHeight="1">
      <c r="B69" s="241"/>
      <c r="C69" s="246"/>
      <c r="D69" s="375" t="s">
        <v>557</v>
      </c>
      <c r="E69" s="375"/>
      <c r="F69" s="375"/>
      <c r="G69" s="375"/>
      <c r="H69" s="375"/>
      <c r="I69" s="375"/>
      <c r="J69" s="375"/>
      <c r="K69" s="242"/>
    </row>
    <row r="70" spans="2:11" s="1" customFormat="1" ht="15" customHeight="1">
      <c r="B70" s="241"/>
      <c r="C70" s="246"/>
      <c r="D70" s="375" t="s">
        <v>558</v>
      </c>
      <c r="E70" s="375"/>
      <c r="F70" s="375"/>
      <c r="G70" s="375"/>
      <c r="H70" s="375"/>
      <c r="I70" s="375"/>
      <c r="J70" s="375"/>
      <c r="K70" s="242"/>
    </row>
    <row r="71" spans="2:11" s="1" customFormat="1" ht="12.75" customHeight="1">
      <c r="B71" s="250"/>
      <c r="C71" s="251"/>
      <c r="D71" s="251"/>
      <c r="E71" s="251"/>
      <c r="F71" s="251"/>
      <c r="G71" s="251"/>
      <c r="H71" s="251"/>
      <c r="I71" s="251"/>
      <c r="J71" s="251"/>
      <c r="K71" s="252"/>
    </row>
    <row r="72" spans="2:11" s="1" customFormat="1" ht="18.75" customHeight="1">
      <c r="B72" s="253"/>
      <c r="C72" s="253"/>
      <c r="D72" s="253"/>
      <c r="E72" s="253"/>
      <c r="F72" s="253"/>
      <c r="G72" s="253"/>
      <c r="H72" s="253"/>
      <c r="I72" s="253"/>
      <c r="J72" s="253"/>
      <c r="K72" s="254"/>
    </row>
    <row r="73" spans="2:11" s="1" customFormat="1" ht="18.75" customHeight="1">
      <c r="B73" s="254"/>
      <c r="C73" s="254"/>
      <c r="D73" s="254"/>
      <c r="E73" s="254"/>
      <c r="F73" s="254"/>
      <c r="G73" s="254"/>
      <c r="H73" s="254"/>
      <c r="I73" s="254"/>
      <c r="J73" s="254"/>
      <c r="K73" s="254"/>
    </row>
    <row r="74" spans="2:11" s="1" customFormat="1" ht="7.5" customHeight="1">
      <c r="B74" s="255"/>
      <c r="C74" s="256"/>
      <c r="D74" s="256"/>
      <c r="E74" s="256"/>
      <c r="F74" s="256"/>
      <c r="G74" s="256"/>
      <c r="H74" s="256"/>
      <c r="I74" s="256"/>
      <c r="J74" s="256"/>
      <c r="K74" s="257"/>
    </row>
    <row r="75" spans="2:11" s="1" customFormat="1" ht="45" customHeight="1">
      <c r="B75" s="258"/>
      <c r="C75" s="370" t="s">
        <v>559</v>
      </c>
      <c r="D75" s="370"/>
      <c r="E75" s="370"/>
      <c r="F75" s="370"/>
      <c r="G75" s="370"/>
      <c r="H75" s="370"/>
      <c r="I75" s="370"/>
      <c r="J75" s="370"/>
      <c r="K75" s="259"/>
    </row>
    <row r="76" spans="2:11" s="1" customFormat="1" ht="17.25" customHeight="1">
      <c r="B76" s="258"/>
      <c r="C76" s="260" t="s">
        <v>560</v>
      </c>
      <c r="D76" s="260"/>
      <c r="E76" s="260"/>
      <c r="F76" s="260" t="s">
        <v>561</v>
      </c>
      <c r="G76" s="261"/>
      <c r="H76" s="260" t="s">
        <v>55</v>
      </c>
      <c r="I76" s="260" t="s">
        <v>58</v>
      </c>
      <c r="J76" s="260" t="s">
        <v>562</v>
      </c>
      <c r="K76" s="259"/>
    </row>
    <row r="77" spans="2:11" s="1" customFormat="1" ht="17.25" customHeight="1">
      <c r="B77" s="258"/>
      <c r="C77" s="262" t="s">
        <v>563</v>
      </c>
      <c r="D77" s="262"/>
      <c r="E77" s="262"/>
      <c r="F77" s="263" t="s">
        <v>564</v>
      </c>
      <c r="G77" s="264"/>
      <c r="H77" s="262"/>
      <c r="I77" s="262"/>
      <c r="J77" s="262" t="s">
        <v>565</v>
      </c>
      <c r="K77" s="259"/>
    </row>
    <row r="78" spans="2:11" s="1" customFormat="1" ht="5.25" customHeight="1">
      <c r="B78" s="258"/>
      <c r="C78" s="265"/>
      <c r="D78" s="265"/>
      <c r="E78" s="265"/>
      <c r="F78" s="265"/>
      <c r="G78" s="266"/>
      <c r="H78" s="265"/>
      <c r="I78" s="265"/>
      <c r="J78" s="265"/>
      <c r="K78" s="259"/>
    </row>
    <row r="79" spans="2:11" s="1" customFormat="1" ht="15" customHeight="1">
      <c r="B79" s="258"/>
      <c r="C79" s="247" t="s">
        <v>54</v>
      </c>
      <c r="D79" s="267"/>
      <c r="E79" s="267"/>
      <c r="F79" s="268" t="s">
        <v>566</v>
      </c>
      <c r="G79" s="269"/>
      <c r="H79" s="247" t="s">
        <v>567</v>
      </c>
      <c r="I79" s="247" t="s">
        <v>568</v>
      </c>
      <c r="J79" s="247">
        <v>20</v>
      </c>
      <c r="K79" s="259"/>
    </row>
    <row r="80" spans="2:11" s="1" customFormat="1" ht="15" customHeight="1">
      <c r="B80" s="258"/>
      <c r="C80" s="247" t="s">
        <v>569</v>
      </c>
      <c r="D80" s="247"/>
      <c r="E80" s="247"/>
      <c r="F80" s="268" t="s">
        <v>566</v>
      </c>
      <c r="G80" s="269"/>
      <c r="H80" s="247" t="s">
        <v>570</v>
      </c>
      <c r="I80" s="247" t="s">
        <v>568</v>
      </c>
      <c r="J80" s="247">
        <v>120</v>
      </c>
      <c r="K80" s="259"/>
    </row>
    <row r="81" spans="2:11" s="1" customFormat="1" ht="15" customHeight="1">
      <c r="B81" s="270"/>
      <c r="C81" s="247" t="s">
        <v>571</v>
      </c>
      <c r="D81" s="247"/>
      <c r="E81" s="247"/>
      <c r="F81" s="268" t="s">
        <v>572</v>
      </c>
      <c r="G81" s="269"/>
      <c r="H81" s="247" t="s">
        <v>573</v>
      </c>
      <c r="I81" s="247" t="s">
        <v>568</v>
      </c>
      <c r="J81" s="247">
        <v>50</v>
      </c>
      <c r="K81" s="259"/>
    </row>
    <row r="82" spans="2:11" s="1" customFormat="1" ht="15" customHeight="1">
      <c r="B82" s="270"/>
      <c r="C82" s="247" t="s">
        <v>574</v>
      </c>
      <c r="D82" s="247"/>
      <c r="E82" s="247"/>
      <c r="F82" s="268" t="s">
        <v>566</v>
      </c>
      <c r="G82" s="269"/>
      <c r="H82" s="247" t="s">
        <v>575</v>
      </c>
      <c r="I82" s="247" t="s">
        <v>576</v>
      </c>
      <c r="J82" s="247"/>
      <c r="K82" s="259"/>
    </row>
    <row r="83" spans="2:11" s="1" customFormat="1" ht="15" customHeight="1">
      <c r="B83" s="270"/>
      <c r="C83" s="271" t="s">
        <v>577</v>
      </c>
      <c r="D83" s="271"/>
      <c r="E83" s="271"/>
      <c r="F83" s="272" t="s">
        <v>572</v>
      </c>
      <c r="G83" s="271"/>
      <c r="H83" s="271" t="s">
        <v>578</v>
      </c>
      <c r="I83" s="271" t="s">
        <v>568</v>
      </c>
      <c r="J83" s="271">
        <v>15</v>
      </c>
      <c r="K83" s="259"/>
    </row>
    <row r="84" spans="2:11" s="1" customFormat="1" ht="15" customHeight="1">
      <c r="B84" s="270"/>
      <c r="C84" s="271" t="s">
        <v>579</v>
      </c>
      <c r="D84" s="271"/>
      <c r="E84" s="271"/>
      <c r="F84" s="272" t="s">
        <v>572</v>
      </c>
      <c r="G84" s="271"/>
      <c r="H84" s="271" t="s">
        <v>580</v>
      </c>
      <c r="I84" s="271" t="s">
        <v>568</v>
      </c>
      <c r="J84" s="271">
        <v>15</v>
      </c>
      <c r="K84" s="259"/>
    </row>
    <row r="85" spans="2:11" s="1" customFormat="1" ht="15" customHeight="1">
      <c r="B85" s="270"/>
      <c r="C85" s="271" t="s">
        <v>581</v>
      </c>
      <c r="D85" s="271"/>
      <c r="E85" s="271"/>
      <c r="F85" s="272" t="s">
        <v>572</v>
      </c>
      <c r="G85" s="271"/>
      <c r="H85" s="271" t="s">
        <v>582</v>
      </c>
      <c r="I85" s="271" t="s">
        <v>568</v>
      </c>
      <c r="J85" s="271">
        <v>20</v>
      </c>
      <c r="K85" s="259"/>
    </row>
    <row r="86" spans="2:11" s="1" customFormat="1" ht="15" customHeight="1">
      <c r="B86" s="270"/>
      <c r="C86" s="271" t="s">
        <v>583</v>
      </c>
      <c r="D86" s="271"/>
      <c r="E86" s="271"/>
      <c r="F86" s="272" t="s">
        <v>572</v>
      </c>
      <c r="G86" s="271"/>
      <c r="H86" s="271" t="s">
        <v>584</v>
      </c>
      <c r="I86" s="271" t="s">
        <v>568</v>
      </c>
      <c r="J86" s="271">
        <v>20</v>
      </c>
      <c r="K86" s="259"/>
    </row>
    <row r="87" spans="2:11" s="1" customFormat="1" ht="15" customHeight="1">
      <c r="B87" s="270"/>
      <c r="C87" s="247" t="s">
        <v>585</v>
      </c>
      <c r="D87" s="247"/>
      <c r="E87" s="247"/>
      <c r="F87" s="268" t="s">
        <v>572</v>
      </c>
      <c r="G87" s="269"/>
      <c r="H87" s="247" t="s">
        <v>586</v>
      </c>
      <c r="I87" s="247" t="s">
        <v>568</v>
      </c>
      <c r="J87" s="247">
        <v>50</v>
      </c>
      <c r="K87" s="259"/>
    </row>
    <row r="88" spans="2:11" s="1" customFormat="1" ht="15" customHeight="1">
      <c r="B88" s="270"/>
      <c r="C88" s="247" t="s">
        <v>587</v>
      </c>
      <c r="D88" s="247"/>
      <c r="E88" s="247"/>
      <c r="F88" s="268" t="s">
        <v>572</v>
      </c>
      <c r="G88" s="269"/>
      <c r="H88" s="247" t="s">
        <v>588</v>
      </c>
      <c r="I88" s="247" t="s">
        <v>568</v>
      </c>
      <c r="J88" s="247">
        <v>20</v>
      </c>
      <c r="K88" s="259"/>
    </row>
    <row r="89" spans="2:11" s="1" customFormat="1" ht="15" customHeight="1">
      <c r="B89" s="270"/>
      <c r="C89" s="247" t="s">
        <v>589</v>
      </c>
      <c r="D89" s="247"/>
      <c r="E89" s="247"/>
      <c r="F89" s="268" t="s">
        <v>572</v>
      </c>
      <c r="G89" s="269"/>
      <c r="H89" s="247" t="s">
        <v>590</v>
      </c>
      <c r="I89" s="247" t="s">
        <v>568</v>
      </c>
      <c r="J89" s="247">
        <v>20</v>
      </c>
      <c r="K89" s="259"/>
    </row>
    <row r="90" spans="2:11" s="1" customFormat="1" ht="15" customHeight="1">
      <c r="B90" s="270"/>
      <c r="C90" s="247" t="s">
        <v>591</v>
      </c>
      <c r="D90" s="247"/>
      <c r="E90" s="247"/>
      <c r="F90" s="268" t="s">
        <v>572</v>
      </c>
      <c r="G90" s="269"/>
      <c r="H90" s="247" t="s">
        <v>592</v>
      </c>
      <c r="I90" s="247" t="s">
        <v>568</v>
      </c>
      <c r="J90" s="247">
        <v>50</v>
      </c>
      <c r="K90" s="259"/>
    </row>
    <row r="91" spans="2:11" s="1" customFormat="1" ht="15" customHeight="1">
      <c r="B91" s="270"/>
      <c r="C91" s="247" t="s">
        <v>593</v>
      </c>
      <c r="D91" s="247"/>
      <c r="E91" s="247"/>
      <c r="F91" s="268" t="s">
        <v>572</v>
      </c>
      <c r="G91" s="269"/>
      <c r="H91" s="247" t="s">
        <v>593</v>
      </c>
      <c r="I91" s="247" t="s">
        <v>568</v>
      </c>
      <c r="J91" s="247">
        <v>50</v>
      </c>
      <c r="K91" s="259"/>
    </row>
    <row r="92" spans="2:11" s="1" customFormat="1" ht="15" customHeight="1">
      <c r="B92" s="270"/>
      <c r="C92" s="247" t="s">
        <v>594</v>
      </c>
      <c r="D92" s="247"/>
      <c r="E92" s="247"/>
      <c r="F92" s="268" t="s">
        <v>572</v>
      </c>
      <c r="G92" s="269"/>
      <c r="H92" s="247" t="s">
        <v>595</v>
      </c>
      <c r="I92" s="247" t="s">
        <v>568</v>
      </c>
      <c r="J92" s="247">
        <v>255</v>
      </c>
      <c r="K92" s="259"/>
    </row>
    <row r="93" spans="2:11" s="1" customFormat="1" ht="15" customHeight="1">
      <c r="B93" s="270"/>
      <c r="C93" s="247" t="s">
        <v>596</v>
      </c>
      <c r="D93" s="247"/>
      <c r="E93" s="247"/>
      <c r="F93" s="268" t="s">
        <v>566</v>
      </c>
      <c r="G93" s="269"/>
      <c r="H93" s="247" t="s">
        <v>597</v>
      </c>
      <c r="I93" s="247" t="s">
        <v>598</v>
      </c>
      <c r="J93" s="247"/>
      <c r="K93" s="259"/>
    </row>
    <row r="94" spans="2:11" s="1" customFormat="1" ht="15" customHeight="1">
      <c r="B94" s="270"/>
      <c r="C94" s="247" t="s">
        <v>599</v>
      </c>
      <c r="D94" s="247"/>
      <c r="E94" s="247"/>
      <c r="F94" s="268" t="s">
        <v>566</v>
      </c>
      <c r="G94" s="269"/>
      <c r="H94" s="247" t="s">
        <v>600</v>
      </c>
      <c r="I94" s="247" t="s">
        <v>601</v>
      </c>
      <c r="J94" s="247"/>
      <c r="K94" s="259"/>
    </row>
    <row r="95" spans="2:11" s="1" customFormat="1" ht="15" customHeight="1">
      <c r="B95" s="270"/>
      <c r="C95" s="247" t="s">
        <v>602</v>
      </c>
      <c r="D95" s="247"/>
      <c r="E95" s="247"/>
      <c r="F95" s="268" t="s">
        <v>566</v>
      </c>
      <c r="G95" s="269"/>
      <c r="H95" s="247" t="s">
        <v>602</v>
      </c>
      <c r="I95" s="247" t="s">
        <v>601</v>
      </c>
      <c r="J95" s="247"/>
      <c r="K95" s="259"/>
    </row>
    <row r="96" spans="2:11" s="1" customFormat="1" ht="15" customHeight="1">
      <c r="B96" s="270"/>
      <c r="C96" s="247" t="s">
        <v>39</v>
      </c>
      <c r="D96" s="247"/>
      <c r="E96" s="247"/>
      <c r="F96" s="268" t="s">
        <v>566</v>
      </c>
      <c r="G96" s="269"/>
      <c r="H96" s="247" t="s">
        <v>603</v>
      </c>
      <c r="I96" s="247" t="s">
        <v>601</v>
      </c>
      <c r="J96" s="247"/>
      <c r="K96" s="259"/>
    </row>
    <row r="97" spans="2:11" s="1" customFormat="1" ht="15" customHeight="1">
      <c r="B97" s="270"/>
      <c r="C97" s="247" t="s">
        <v>49</v>
      </c>
      <c r="D97" s="247"/>
      <c r="E97" s="247"/>
      <c r="F97" s="268" t="s">
        <v>566</v>
      </c>
      <c r="G97" s="269"/>
      <c r="H97" s="247" t="s">
        <v>604</v>
      </c>
      <c r="I97" s="247" t="s">
        <v>601</v>
      </c>
      <c r="J97" s="247"/>
      <c r="K97" s="259"/>
    </row>
    <row r="98" spans="2:11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pans="2:11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pans="2:11" s="1" customFormat="1" ht="18.75" customHeight="1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</row>
    <row r="101" spans="2:11" s="1" customFormat="1" ht="7.5" customHeight="1">
      <c r="B101" s="255"/>
      <c r="C101" s="256"/>
      <c r="D101" s="256"/>
      <c r="E101" s="256"/>
      <c r="F101" s="256"/>
      <c r="G101" s="256"/>
      <c r="H101" s="256"/>
      <c r="I101" s="256"/>
      <c r="J101" s="256"/>
      <c r="K101" s="257"/>
    </row>
    <row r="102" spans="2:11" s="1" customFormat="1" ht="45" customHeight="1">
      <c r="B102" s="258"/>
      <c r="C102" s="370" t="s">
        <v>605</v>
      </c>
      <c r="D102" s="370"/>
      <c r="E102" s="370"/>
      <c r="F102" s="370"/>
      <c r="G102" s="370"/>
      <c r="H102" s="370"/>
      <c r="I102" s="370"/>
      <c r="J102" s="370"/>
      <c r="K102" s="259"/>
    </row>
    <row r="103" spans="2:11" s="1" customFormat="1" ht="17.25" customHeight="1">
      <c r="B103" s="258"/>
      <c r="C103" s="260" t="s">
        <v>560</v>
      </c>
      <c r="D103" s="260"/>
      <c r="E103" s="260"/>
      <c r="F103" s="260" t="s">
        <v>561</v>
      </c>
      <c r="G103" s="261"/>
      <c r="H103" s="260" t="s">
        <v>55</v>
      </c>
      <c r="I103" s="260" t="s">
        <v>58</v>
      </c>
      <c r="J103" s="260" t="s">
        <v>562</v>
      </c>
      <c r="K103" s="259"/>
    </row>
    <row r="104" spans="2:11" s="1" customFormat="1" ht="17.25" customHeight="1">
      <c r="B104" s="258"/>
      <c r="C104" s="262" t="s">
        <v>563</v>
      </c>
      <c r="D104" s="262"/>
      <c r="E104" s="262"/>
      <c r="F104" s="263" t="s">
        <v>564</v>
      </c>
      <c r="G104" s="264"/>
      <c r="H104" s="262"/>
      <c r="I104" s="262"/>
      <c r="J104" s="262" t="s">
        <v>565</v>
      </c>
      <c r="K104" s="259"/>
    </row>
    <row r="105" spans="2:11" s="1" customFormat="1" ht="5.25" customHeight="1">
      <c r="B105" s="258"/>
      <c r="C105" s="260"/>
      <c r="D105" s="260"/>
      <c r="E105" s="260"/>
      <c r="F105" s="260"/>
      <c r="G105" s="278"/>
      <c r="H105" s="260"/>
      <c r="I105" s="260"/>
      <c r="J105" s="260"/>
      <c r="K105" s="259"/>
    </row>
    <row r="106" spans="2:11" s="1" customFormat="1" ht="15" customHeight="1">
      <c r="B106" s="258"/>
      <c r="C106" s="247" t="s">
        <v>54</v>
      </c>
      <c r="D106" s="267"/>
      <c r="E106" s="267"/>
      <c r="F106" s="268" t="s">
        <v>566</v>
      </c>
      <c r="G106" s="247"/>
      <c r="H106" s="247" t="s">
        <v>606</v>
      </c>
      <c r="I106" s="247" t="s">
        <v>568</v>
      </c>
      <c r="J106" s="247">
        <v>20</v>
      </c>
      <c r="K106" s="259"/>
    </row>
    <row r="107" spans="2:11" s="1" customFormat="1" ht="15" customHeight="1">
      <c r="B107" s="258"/>
      <c r="C107" s="247" t="s">
        <v>569</v>
      </c>
      <c r="D107" s="247"/>
      <c r="E107" s="247"/>
      <c r="F107" s="268" t="s">
        <v>566</v>
      </c>
      <c r="G107" s="247"/>
      <c r="H107" s="247" t="s">
        <v>606</v>
      </c>
      <c r="I107" s="247" t="s">
        <v>568</v>
      </c>
      <c r="J107" s="247">
        <v>120</v>
      </c>
      <c r="K107" s="259"/>
    </row>
    <row r="108" spans="2:11" s="1" customFormat="1" ht="15" customHeight="1">
      <c r="B108" s="270"/>
      <c r="C108" s="247" t="s">
        <v>571</v>
      </c>
      <c r="D108" s="247"/>
      <c r="E108" s="247"/>
      <c r="F108" s="268" t="s">
        <v>572</v>
      </c>
      <c r="G108" s="247"/>
      <c r="H108" s="247" t="s">
        <v>606</v>
      </c>
      <c r="I108" s="247" t="s">
        <v>568</v>
      </c>
      <c r="J108" s="247">
        <v>50</v>
      </c>
      <c r="K108" s="259"/>
    </row>
    <row r="109" spans="2:11" s="1" customFormat="1" ht="15" customHeight="1">
      <c r="B109" s="270"/>
      <c r="C109" s="247" t="s">
        <v>574</v>
      </c>
      <c r="D109" s="247"/>
      <c r="E109" s="247"/>
      <c r="F109" s="268" t="s">
        <v>566</v>
      </c>
      <c r="G109" s="247"/>
      <c r="H109" s="247" t="s">
        <v>606</v>
      </c>
      <c r="I109" s="247" t="s">
        <v>576</v>
      </c>
      <c r="J109" s="247"/>
      <c r="K109" s="259"/>
    </row>
    <row r="110" spans="2:11" s="1" customFormat="1" ht="15" customHeight="1">
      <c r="B110" s="270"/>
      <c r="C110" s="247" t="s">
        <v>585</v>
      </c>
      <c r="D110" s="247"/>
      <c r="E110" s="247"/>
      <c r="F110" s="268" t="s">
        <v>572</v>
      </c>
      <c r="G110" s="247"/>
      <c r="H110" s="247" t="s">
        <v>606</v>
      </c>
      <c r="I110" s="247" t="s">
        <v>568</v>
      </c>
      <c r="J110" s="247">
        <v>50</v>
      </c>
      <c r="K110" s="259"/>
    </row>
    <row r="111" spans="2:11" s="1" customFormat="1" ht="15" customHeight="1">
      <c r="B111" s="270"/>
      <c r="C111" s="247" t="s">
        <v>593</v>
      </c>
      <c r="D111" s="247"/>
      <c r="E111" s="247"/>
      <c r="F111" s="268" t="s">
        <v>572</v>
      </c>
      <c r="G111" s="247"/>
      <c r="H111" s="247" t="s">
        <v>606</v>
      </c>
      <c r="I111" s="247" t="s">
        <v>568</v>
      </c>
      <c r="J111" s="247">
        <v>50</v>
      </c>
      <c r="K111" s="259"/>
    </row>
    <row r="112" spans="2:11" s="1" customFormat="1" ht="15" customHeight="1">
      <c r="B112" s="270"/>
      <c r="C112" s="247" t="s">
        <v>591</v>
      </c>
      <c r="D112" s="247"/>
      <c r="E112" s="247"/>
      <c r="F112" s="268" t="s">
        <v>572</v>
      </c>
      <c r="G112" s="247"/>
      <c r="H112" s="247" t="s">
        <v>606</v>
      </c>
      <c r="I112" s="247" t="s">
        <v>568</v>
      </c>
      <c r="J112" s="247">
        <v>50</v>
      </c>
      <c r="K112" s="259"/>
    </row>
    <row r="113" spans="2:11" s="1" customFormat="1" ht="15" customHeight="1">
      <c r="B113" s="270"/>
      <c r="C113" s="247" t="s">
        <v>54</v>
      </c>
      <c r="D113" s="247"/>
      <c r="E113" s="247"/>
      <c r="F113" s="268" t="s">
        <v>566</v>
      </c>
      <c r="G113" s="247"/>
      <c r="H113" s="247" t="s">
        <v>607</v>
      </c>
      <c r="I113" s="247" t="s">
        <v>568</v>
      </c>
      <c r="J113" s="247">
        <v>20</v>
      </c>
      <c r="K113" s="259"/>
    </row>
    <row r="114" spans="2:11" s="1" customFormat="1" ht="15" customHeight="1">
      <c r="B114" s="270"/>
      <c r="C114" s="247" t="s">
        <v>608</v>
      </c>
      <c r="D114" s="247"/>
      <c r="E114" s="247"/>
      <c r="F114" s="268" t="s">
        <v>566</v>
      </c>
      <c r="G114" s="247"/>
      <c r="H114" s="247" t="s">
        <v>609</v>
      </c>
      <c r="I114" s="247" t="s">
        <v>568</v>
      </c>
      <c r="J114" s="247">
        <v>120</v>
      </c>
      <c r="K114" s="259"/>
    </row>
    <row r="115" spans="2:11" s="1" customFormat="1" ht="15" customHeight="1">
      <c r="B115" s="270"/>
      <c r="C115" s="247" t="s">
        <v>39</v>
      </c>
      <c r="D115" s="247"/>
      <c r="E115" s="247"/>
      <c r="F115" s="268" t="s">
        <v>566</v>
      </c>
      <c r="G115" s="247"/>
      <c r="H115" s="247" t="s">
        <v>610</v>
      </c>
      <c r="I115" s="247" t="s">
        <v>601</v>
      </c>
      <c r="J115" s="247"/>
      <c r="K115" s="259"/>
    </row>
    <row r="116" spans="2:11" s="1" customFormat="1" ht="15" customHeight="1">
      <c r="B116" s="270"/>
      <c r="C116" s="247" t="s">
        <v>49</v>
      </c>
      <c r="D116" s="247"/>
      <c r="E116" s="247"/>
      <c r="F116" s="268" t="s">
        <v>566</v>
      </c>
      <c r="G116" s="247"/>
      <c r="H116" s="247" t="s">
        <v>611</v>
      </c>
      <c r="I116" s="247" t="s">
        <v>601</v>
      </c>
      <c r="J116" s="247"/>
      <c r="K116" s="259"/>
    </row>
    <row r="117" spans="2:11" s="1" customFormat="1" ht="15" customHeight="1">
      <c r="B117" s="270"/>
      <c r="C117" s="247" t="s">
        <v>58</v>
      </c>
      <c r="D117" s="247"/>
      <c r="E117" s="247"/>
      <c r="F117" s="268" t="s">
        <v>566</v>
      </c>
      <c r="G117" s="247"/>
      <c r="H117" s="247" t="s">
        <v>612</v>
      </c>
      <c r="I117" s="247" t="s">
        <v>613</v>
      </c>
      <c r="J117" s="247"/>
      <c r="K117" s="259"/>
    </row>
    <row r="118" spans="2:11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pans="2:11" s="1" customFormat="1" ht="18.75" customHeight="1">
      <c r="B119" s="280"/>
      <c r="C119" s="281"/>
      <c r="D119" s="281"/>
      <c r="E119" s="281"/>
      <c r="F119" s="282"/>
      <c r="G119" s="281"/>
      <c r="H119" s="281"/>
      <c r="I119" s="281"/>
      <c r="J119" s="281"/>
      <c r="K119" s="280"/>
    </row>
    <row r="120" spans="2:11" s="1" customFormat="1" ht="18.75" customHeight="1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</row>
    <row r="121" spans="2:11" s="1" customFormat="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spans="2:11" s="1" customFormat="1" ht="45" customHeight="1">
      <c r="B122" s="286"/>
      <c r="C122" s="371" t="s">
        <v>614</v>
      </c>
      <c r="D122" s="371"/>
      <c r="E122" s="371"/>
      <c r="F122" s="371"/>
      <c r="G122" s="371"/>
      <c r="H122" s="371"/>
      <c r="I122" s="371"/>
      <c r="J122" s="371"/>
      <c r="K122" s="287"/>
    </row>
    <row r="123" spans="2:11" s="1" customFormat="1" ht="17.25" customHeight="1">
      <c r="B123" s="288"/>
      <c r="C123" s="260" t="s">
        <v>560</v>
      </c>
      <c r="D123" s="260"/>
      <c r="E123" s="260"/>
      <c r="F123" s="260" t="s">
        <v>561</v>
      </c>
      <c r="G123" s="261"/>
      <c r="H123" s="260" t="s">
        <v>55</v>
      </c>
      <c r="I123" s="260" t="s">
        <v>58</v>
      </c>
      <c r="J123" s="260" t="s">
        <v>562</v>
      </c>
      <c r="K123" s="289"/>
    </row>
    <row r="124" spans="2:11" s="1" customFormat="1" ht="17.25" customHeight="1">
      <c r="B124" s="288"/>
      <c r="C124" s="262" t="s">
        <v>563</v>
      </c>
      <c r="D124" s="262"/>
      <c r="E124" s="262"/>
      <c r="F124" s="263" t="s">
        <v>564</v>
      </c>
      <c r="G124" s="264"/>
      <c r="H124" s="262"/>
      <c r="I124" s="262"/>
      <c r="J124" s="262" t="s">
        <v>565</v>
      </c>
      <c r="K124" s="289"/>
    </row>
    <row r="125" spans="2:11" s="1" customFormat="1" ht="5.25" customHeight="1">
      <c r="B125" s="290"/>
      <c r="C125" s="265"/>
      <c r="D125" s="265"/>
      <c r="E125" s="265"/>
      <c r="F125" s="265"/>
      <c r="G125" s="291"/>
      <c r="H125" s="265"/>
      <c r="I125" s="265"/>
      <c r="J125" s="265"/>
      <c r="K125" s="292"/>
    </row>
    <row r="126" spans="2:11" s="1" customFormat="1" ht="15" customHeight="1">
      <c r="B126" s="290"/>
      <c r="C126" s="247" t="s">
        <v>569</v>
      </c>
      <c r="D126" s="267"/>
      <c r="E126" s="267"/>
      <c r="F126" s="268" t="s">
        <v>566</v>
      </c>
      <c r="G126" s="247"/>
      <c r="H126" s="247" t="s">
        <v>606</v>
      </c>
      <c r="I126" s="247" t="s">
        <v>568</v>
      </c>
      <c r="J126" s="247">
        <v>120</v>
      </c>
      <c r="K126" s="293"/>
    </row>
    <row r="127" spans="2:11" s="1" customFormat="1" ht="15" customHeight="1">
      <c r="B127" s="290"/>
      <c r="C127" s="247" t="s">
        <v>615</v>
      </c>
      <c r="D127" s="247"/>
      <c r="E127" s="247"/>
      <c r="F127" s="268" t="s">
        <v>566</v>
      </c>
      <c r="G127" s="247"/>
      <c r="H127" s="247" t="s">
        <v>616</v>
      </c>
      <c r="I127" s="247" t="s">
        <v>568</v>
      </c>
      <c r="J127" s="247" t="s">
        <v>617</v>
      </c>
      <c r="K127" s="293"/>
    </row>
    <row r="128" spans="2:11" s="1" customFormat="1" ht="15" customHeight="1">
      <c r="B128" s="290"/>
      <c r="C128" s="247" t="s">
        <v>86</v>
      </c>
      <c r="D128" s="247"/>
      <c r="E128" s="247"/>
      <c r="F128" s="268" t="s">
        <v>566</v>
      </c>
      <c r="G128" s="247"/>
      <c r="H128" s="247" t="s">
        <v>618</v>
      </c>
      <c r="I128" s="247" t="s">
        <v>568</v>
      </c>
      <c r="J128" s="247" t="s">
        <v>617</v>
      </c>
      <c r="K128" s="293"/>
    </row>
    <row r="129" spans="2:11" s="1" customFormat="1" ht="15" customHeight="1">
      <c r="B129" s="290"/>
      <c r="C129" s="247" t="s">
        <v>577</v>
      </c>
      <c r="D129" s="247"/>
      <c r="E129" s="247"/>
      <c r="F129" s="268" t="s">
        <v>572</v>
      </c>
      <c r="G129" s="247"/>
      <c r="H129" s="247" t="s">
        <v>578</v>
      </c>
      <c r="I129" s="247" t="s">
        <v>568</v>
      </c>
      <c r="J129" s="247">
        <v>15</v>
      </c>
      <c r="K129" s="293"/>
    </row>
    <row r="130" spans="2:11" s="1" customFormat="1" ht="15" customHeight="1">
      <c r="B130" s="290"/>
      <c r="C130" s="271" t="s">
        <v>579</v>
      </c>
      <c r="D130" s="271"/>
      <c r="E130" s="271"/>
      <c r="F130" s="272" t="s">
        <v>572</v>
      </c>
      <c r="G130" s="271"/>
      <c r="H130" s="271" t="s">
        <v>580</v>
      </c>
      <c r="I130" s="271" t="s">
        <v>568</v>
      </c>
      <c r="J130" s="271">
        <v>15</v>
      </c>
      <c r="K130" s="293"/>
    </row>
    <row r="131" spans="2:11" s="1" customFormat="1" ht="15" customHeight="1">
      <c r="B131" s="290"/>
      <c r="C131" s="271" t="s">
        <v>581</v>
      </c>
      <c r="D131" s="271"/>
      <c r="E131" s="271"/>
      <c r="F131" s="272" t="s">
        <v>572</v>
      </c>
      <c r="G131" s="271"/>
      <c r="H131" s="271" t="s">
        <v>582</v>
      </c>
      <c r="I131" s="271" t="s">
        <v>568</v>
      </c>
      <c r="J131" s="271">
        <v>20</v>
      </c>
      <c r="K131" s="293"/>
    </row>
    <row r="132" spans="2:11" s="1" customFormat="1" ht="15" customHeight="1">
      <c r="B132" s="290"/>
      <c r="C132" s="271" t="s">
        <v>583</v>
      </c>
      <c r="D132" s="271"/>
      <c r="E132" s="271"/>
      <c r="F132" s="272" t="s">
        <v>572</v>
      </c>
      <c r="G132" s="271"/>
      <c r="H132" s="271" t="s">
        <v>584</v>
      </c>
      <c r="I132" s="271" t="s">
        <v>568</v>
      </c>
      <c r="J132" s="271">
        <v>20</v>
      </c>
      <c r="K132" s="293"/>
    </row>
    <row r="133" spans="2:11" s="1" customFormat="1" ht="15" customHeight="1">
      <c r="B133" s="290"/>
      <c r="C133" s="247" t="s">
        <v>571</v>
      </c>
      <c r="D133" s="247"/>
      <c r="E133" s="247"/>
      <c r="F133" s="268" t="s">
        <v>572</v>
      </c>
      <c r="G133" s="247"/>
      <c r="H133" s="247" t="s">
        <v>606</v>
      </c>
      <c r="I133" s="247" t="s">
        <v>568</v>
      </c>
      <c r="J133" s="247">
        <v>50</v>
      </c>
      <c r="K133" s="293"/>
    </row>
    <row r="134" spans="2:11" s="1" customFormat="1" ht="15" customHeight="1">
      <c r="B134" s="290"/>
      <c r="C134" s="247" t="s">
        <v>585</v>
      </c>
      <c r="D134" s="247"/>
      <c r="E134" s="247"/>
      <c r="F134" s="268" t="s">
        <v>572</v>
      </c>
      <c r="G134" s="247"/>
      <c r="H134" s="247" t="s">
        <v>606</v>
      </c>
      <c r="I134" s="247" t="s">
        <v>568</v>
      </c>
      <c r="J134" s="247">
        <v>50</v>
      </c>
      <c r="K134" s="293"/>
    </row>
    <row r="135" spans="2:11" s="1" customFormat="1" ht="15" customHeight="1">
      <c r="B135" s="290"/>
      <c r="C135" s="247" t="s">
        <v>591</v>
      </c>
      <c r="D135" s="247"/>
      <c r="E135" s="247"/>
      <c r="F135" s="268" t="s">
        <v>572</v>
      </c>
      <c r="G135" s="247"/>
      <c r="H135" s="247" t="s">
        <v>606</v>
      </c>
      <c r="I135" s="247" t="s">
        <v>568</v>
      </c>
      <c r="J135" s="247">
        <v>50</v>
      </c>
      <c r="K135" s="293"/>
    </row>
    <row r="136" spans="2:11" s="1" customFormat="1" ht="15" customHeight="1">
      <c r="B136" s="290"/>
      <c r="C136" s="247" t="s">
        <v>593</v>
      </c>
      <c r="D136" s="247"/>
      <c r="E136" s="247"/>
      <c r="F136" s="268" t="s">
        <v>572</v>
      </c>
      <c r="G136" s="247"/>
      <c r="H136" s="247" t="s">
        <v>606</v>
      </c>
      <c r="I136" s="247" t="s">
        <v>568</v>
      </c>
      <c r="J136" s="247">
        <v>50</v>
      </c>
      <c r="K136" s="293"/>
    </row>
    <row r="137" spans="2:11" s="1" customFormat="1" ht="15" customHeight="1">
      <c r="B137" s="290"/>
      <c r="C137" s="247" t="s">
        <v>594</v>
      </c>
      <c r="D137" s="247"/>
      <c r="E137" s="247"/>
      <c r="F137" s="268" t="s">
        <v>572</v>
      </c>
      <c r="G137" s="247"/>
      <c r="H137" s="247" t="s">
        <v>619</v>
      </c>
      <c r="I137" s="247" t="s">
        <v>568</v>
      </c>
      <c r="J137" s="247">
        <v>255</v>
      </c>
      <c r="K137" s="293"/>
    </row>
    <row r="138" spans="2:11" s="1" customFormat="1" ht="15" customHeight="1">
      <c r="B138" s="290"/>
      <c r="C138" s="247" t="s">
        <v>596</v>
      </c>
      <c r="D138" s="247"/>
      <c r="E138" s="247"/>
      <c r="F138" s="268" t="s">
        <v>566</v>
      </c>
      <c r="G138" s="247"/>
      <c r="H138" s="247" t="s">
        <v>620</v>
      </c>
      <c r="I138" s="247" t="s">
        <v>598</v>
      </c>
      <c r="J138" s="247"/>
      <c r="K138" s="293"/>
    </row>
    <row r="139" spans="2:11" s="1" customFormat="1" ht="15" customHeight="1">
      <c r="B139" s="290"/>
      <c r="C139" s="247" t="s">
        <v>599</v>
      </c>
      <c r="D139" s="247"/>
      <c r="E139" s="247"/>
      <c r="F139" s="268" t="s">
        <v>566</v>
      </c>
      <c r="G139" s="247"/>
      <c r="H139" s="247" t="s">
        <v>621</v>
      </c>
      <c r="I139" s="247" t="s">
        <v>601</v>
      </c>
      <c r="J139" s="247"/>
      <c r="K139" s="293"/>
    </row>
    <row r="140" spans="2:11" s="1" customFormat="1" ht="15" customHeight="1">
      <c r="B140" s="290"/>
      <c r="C140" s="247" t="s">
        <v>602</v>
      </c>
      <c r="D140" s="247"/>
      <c r="E140" s="247"/>
      <c r="F140" s="268" t="s">
        <v>566</v>
      </c>
      <c r="G140" s="247"/>
      <c r="H140" s="247" t="s">
        <v>602</v>
      </c>
      <c r="I140" s="247" t="s">
        <v>601</v>
      </c>
      <c r="J140" s="247"/>
      <c r="K140" s="293"/>
    </row>
    <row r="141" spans="2:11" s="1" customFormat="1" ht="15" customHeight="1">
      <c r="B141" s="290"/>
      <c r="C141" s="247" t="s">
        <v>39</v>
      </c>
      <c r="D141" s="247"/>
      <c r="E141" s="247"/>
      <c r="F141" s="268" t="s">
        <v>566</v>
      </c>
      <c r="G141" s="247"/>
      <c r="H141" s="247" t="s">
        <v>622</v>
      </c>
      <c r="I141" s="247" t="s">
        <v>601</v>
      </c>
      <c r="J141" s="247"/>
      <c r="K141" s="293"/>
    </row>
    <row r="142" spans="2:11" s="1" customFormat="1" ht="15" customHeight="1">
      <c r="B142" s="290"/>
      <c r="C142" s="247" t="s">
        <v>623</v>
      </c>
      <c r="D142" s="247"/>
      <c r="E142" s="247"/>
      <c r="F142" s="268" t="s">
        <v>566</v>
      </c>
      <c r="G142" s="247"/>
      <c r="H142" s="247" t="s">
        <v>624</v>
      </c>
      <c r="I142" s="247" t="s">
        <v>601</v>
      </c>
      <c r="J142" s="247"/>
      <c r="K142" s="293"/>
    </row>
    <row r="143" spans="2:11" s="1" customFormat="1" ht="15" customHeight="1">
      <c r="B143" s="294"/>
      <c r="C143" s="295"/>
      <c r="D143" s="295"/>
      <c r="E143" s="295"/>
      <c r="F143" s="295"/>
      <c r="G143" s="295"/>
      <c r="H143" s="295"/>
      <c r="I143" s="295"/>
      <c r="J143" s="295"/>
      <c r="K143" s="296"/>
    </row>
    <row r="144" spans="2:11" s="1" customFormat="1" ht="18.75" customHeight="1">
      <c r="B144" s="281"/>
      <c r="C144" s="281"/>
      <c r="D144" s="281"/>
      <c r="E144" s="281"/>
      <c r="F144" s="282"/>
      <c r="G144" s="281"/>
      <c r="H144" s="281"/>
      <c r="I144" s="281"/>
      <c r="J144" s="281"/>
      <c r="K144" s="281"/>
    </row>
    <row r="145" spans="2:11" s="1" customFormat="1" ht="18.75" customHeight="1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</row>
    <row r="146" spans="2:11" s="1" customFormat="1" ht="7.5" customHeight="1">
      <c r="B146" s="255"/>
      <c r="C146" s="256"/>
      <c r="D146" s="256"/>
      <c r="E146" s="256"/>
      <c r="F146" s="256"/>
      <c r="G146" s="256"/>
      <c r="H146" s="256"/>
      <c r="I146" s="256"/>
      <c r="J146" s="256"/>
      <c r="K146" s="257"/>
    </row>
    <row r="147" spans="2:11" s="1" customFormat="1" ht="45" customHeight="1">
      <c r="B147" s="258"/>
      <c r="C147" s="370" t="s">
        <v>625</v>
      </c>
      <c r="D147" s="370"/>
      <c r="E147" s="370"/>
      <c r="F147" s="370"/>
      <c r="G147" s="370"/>
      <c r="H147" s="370"/>
      <c r="I147" s="370"/>
      <c r="J147" s="370"/>
      <c r="K147" s="259"/>
    </row>
    <row r="148" spans="2:11" s="1" customFormat="1" ht="17.25" customHeight="1">
      <c r="B148" s="258"/>
      <c r="C148" s="260" t="s">
        <v>560</v>
      </c>
      <c r="D148" s="260"/>
      <c r="E148" s="260"/>
      <c r="F148" s="260" t="s">
        <v>561</v>
      </c>
      <c r="G148" s="261"/>
      <c r="H148" s="260" t="s">
        <v>55</v>
      </c>
      <c r="I148" s="260" t="s">
        <v>58</v>
      </c>
      <c r="J148" s="260" t="s">
        <v>562</v>
      </c>
      <c r="K148" s="259"/>
    </row>
    <row r="149" spans="2:11" s="1" customFormat="1" ht="17.25" customHeight="1">
      <c r="B149" s="258"/>
      <c r="C149" s="262" t="s">
        <v>563</v>
      </c>
      <c r="D149" s="262"/>
      <c r="E149" s="262"/>
      <c r="F149" s="263" t="s">
        <v>564</v>
      </c>
      <c r="G149" s="264"/>
      <c r="H149" s="262"/>
      <c r="I149" s="262"/>
      <c r="J149" s="262" t="s">
        <v>565</v>
      </c>
      <c r="K149" s="259"/>
    </row>
    <row r="150" spans="2:11" s="1" customFormat="1" ht="5.25" customHeight="1">
      <c r="B150" s="270"/>
      <c r="C150" s="265"/>
      <c r="D150" s="265"/>
      <c r="E150" s="265"/>
      <c r="F150" s="265"/>
      <c r="G150" s="266"/>
      <c r="H150" s="265"/>
      <c r="I150" s="265"/>
      <c r="J150" s="265"/>
      <c r="K150" s="293"/>
    </row>
    <row r="151" spans="2:11" s="1" customFormat="1" ht="15" customHeight="1">
      <c r="B151" s="270"/>
      <c r="C151" s="297" t="s">
        <v>569</v>
      </c>
      <c r="D151" s="247"/>
      <c r="E151" s="247"/>
      <c r="F151" s="298" t="s">
        <v>566</v>
      </c>
      <c r="G151" s="247"/>
      <c r="H151" s="297" t="s">
        <v>606</v>
      </c>
      <c r="I151" s="297" t="s">
        <v>568</v>
      </c>
      <c r="J151" s="297">
        <v>120</v>
      </c>
      <c r="K151" s="293"/>
    </row>
    <row r="152" spans="2:11" s="1" customFormat="1" ht="15" customHeight="1">
      <c r="B152" s="270"/>
      <c r="C152" s="297" t="s">
        <v>615</v>
      </c>
      <c r="D152" s="247"/>
      <c r="E152" s="247"/>
      <c r="F152" s="298" t="s">
        <v>566</v>
      </c>
      <c r="G152" s="247"/>
      <c r="H152" s="297" t="s">
        <v>626</v>
      </c>
      <c r="I152" s="297" t="s">
        <v>568</v>
      </c>
      <c r="J152" s="297" t="s">
        <v>617</v>
      </c>
      <c r="K152" s="293"/>
    </row>
    <row r="153" spans="2:11" s="1" customFormat="1" ht="15" customHeight="1">
      <c r="B153" s="270"/>
      <c r="C153" s="297" t="s">
        <v>86</v>
      </c>
      <c r="D153" s="247"/>
      <c r="E153" s="247"/>
      <c r="F153" s="298" t="s">
        <v>566</v>
      </c>
      <c r="G153" s="247"/>
      <c r="H153" s="297" t="s">
        <v>627</v>
      </c>
      <c r="I153" s="297" t="s">
        <v>568</v>
      </c>
      <c r="J153" s="297" t="s">
        <v>617</v>
      </c>
      <c r="K153" s="293"/>
    </row>
    <row r="154" spans="2:11" s="1" customFormat="1" ht="15" customHeight="1">
      <c r="B154" s="270"/>
      <c r="C154" s="297" t="s">
        <v>571</v>
      </c>
      <c r="D154" s="247"/>
      <c r="E154" s="247"/>
      <c r="F154" s="298" t="s">
        <v>572</v>
      </c>
      <c r="G154" s="247"/>
      <c r="H154" s="297" t="s">
        <v>606</v>
      </c>
      <c r="I154" s="297" t="s">
        <v>568</v>
      </c>
      <c r="J154" s="297">
        <v>50</v>
      </c>
      <c r="K154" s="293"/>
    </row>
    <row r="155" spans="2:11" s="1" customFormat="1" ht="15" customHeight="1">
      <c r="B155" s="270"/>
      <c r="C155" s="297" t="s">
        <v>574</v>
      </c>
      <c r="D155" s="247"/>
      <c r="E155" s="247"/>
      <c r="F155" s="298" t="s">
        <v>566</v>
      </c>
      <c r="G155" s="247"/>
      <c r="H155" s="297" t="s">
        <v>606</v>
      </c>
      <c r="I155" s="297" t="s">
        <v>576</v>
      </c>
      <c r="J155" s="297"/>
      <c r="K155" s="293"/>
    </row>
    <row r="156" spans="2:11" s="1" customFormat="1" ht="15" customHeight="1">
      <c r="B156" s="270"/>
      <c r="C156" s="297" t="s">
        <v>585</v>
      </c>
      <c r="D156" s="247"/>
      <c r="E156" s="247"/>
      <c r="F156" s="298" t="s">
        <v>572</v>
      </c>
      <c r="G156" s="247"/>
      <c r="H156" s="297" t="s">
        <v>606</v>
      </c>
      <c r="I156" s="297" t="s">
        <v>568</v>
      </c>
      <c r="J156" s="297">
        <v>50</v>
      </c>
      <c r="K156" s="293"/>
    </row>
    <row r="157" spans="2:11" s="1" customFormat="1" ht="15" customHeight="1">
      <c r="B157" s="270"/>
      <c r="C157" s="297" t="s">
        <v>593</v>
      </c>
      <c r="D157" s="247"/>
      <c r="E157" s="247"/>
      <c r="F157" s="298" t="s">
        <v>572</v>
      </c>
      <c r="G157" s="247"/>
      <c r="H157" s="297" t="s">
        <v>606</v>
      </c>
      <c r="I157" s="297" t="s">
        <v>568</v>
      </c>
      <c r="J157" s="297">
        <v>50</v>
      </c>
      <c r="K157" s="293"/>
    </row>
    <row r="158" spans="2:11" s="1" customFormat="1" ht="15" customHeight="1">
      <c r="B158" s="270"/>
      <c r="C158" s="297" t="s">
        <v>591</v>
      </c>
      <c r="D158" s="247"/>
      <c r="E158" s="247"/>
      <c r="F158" s="298" t="s">
        <v>572</v>
      </c>
      <c r="G158" s="247"/>
      <c r="H158" s="297" t="s">
        <v>606</v>
      </c>
      <c r="I158" s="297" t="s">
        <v>568</v>
      </c>
      <c r="J158" s="297">
        <v>50</v>
      </c>
      <c r="K158" s="293"/>
    </row>
    <row r="159" spans="2:11" s="1" customFormat="1" ht="15" customHeight="1">
      <c r="B159" s="270"/>
      <c r="C159" s="297" t="s">
        <v>109</v>
      </c>
      <c r="D159" s="247"/>
      <c r="E159" s="247"/>
      <c r="F159" s="298" t="s">
        <v>566</v>
      </c>
      <c r="G159" s="247"/>
      <c r="H159" s="297" t="s">
        <v>628</v>
      </c>
      <c r="I159" s="297" t="s">
        <v>568</v>
      </c>
      <c r="J159" s="297" t="s">
        <v>629</v>
      </c>
      <c r="K159" s="293"/>
    </row>
    <row r="160" spans="2:11" s="1" customFormat="1" ht="15" customHeight="1">
      <c r="B160" s="270"/>
      <c r="C160" s="297" t="s">
        <v>630</v>
      </c>
      <c r="D160" s="247"/>
      <c r="E160" s="247"/>
      <c r="F160" s="298" t="s">
        <v>566</v>
      </c>
      <c r="G160" s="247"/>
      <c r="H160" s="297" t="s">
        <v>631</v>
      </c>
      <c r="I160" s="297" t="s">
        <v>601</v>
      </c>
      <c r="J160" s="297"/>
      <c r="K160" s="293"/>
    </row>
    <row r="161" spans="2:11" s="1" customFormat="1" ht="15" customHeight="1">
      <c r="B161" s="299"/>
      <c r="C161" s="279"/>
      <c r="D161" s="279"/>
      <c r="E161" s="279"/>
      <c r="F161" s="279"/>
      <c r="G161" s="279"/>
      <c r="H161" s="279"/>
      <c r="I161" s="279"/>
      <c r="J161" s="279"/>
      <c r="K161" s="300"/>
    </row>
    <row r="162" spans="2:11" s="1" customFormat="1" ht="18.75" customHeight="1">
      <c r="B162" s="281"/>
      <c r="C162" s="291"/>
      <c r="D162" s="291"/>
      <c r="E162" s="291"/>
      <c r="F162" s="301"/>
      <c r="G162" s="291"/>
      <c r="H162" s="291"/>
      <c r="I162" s="291"/>
      <c r="J162" s="291"/>
      <c r="K162" s="281"/>
    </row>
    <row r="163" spans="2:11" s="1" customFormat="1" ht="18.75" customHeight="1"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</row>
    <row r="164" spans="2:11" s="1" customFormat="1" ht="7.5" customHeight="1">
      <c r="B164" s="236"/>
      <c r="C164" s="237"/>
      <c r="D164" s="237"/>
      <c r="E164" s="237"/>
      <c r="F164" s="237"/>
      <c r="G164" s="237"/>
      <c r="H164" s="237"/>
      <c r="I164" s="237"/>
      <c r="J164" s="237"/>
      <c r="K164" s="238"/>
    </row>
    <row r="165" spans="2:11" s="1" customFormat="1" ht="45" customHeight="1">
      <c r="B165" s="239"/>
      <c r="C165" s="371" t="s">
        <v>632</v>
      </c>
      <c r="D165" s="371"/>
      <c r="E165" s="371"/>
      <c r="F165" s="371"/>
      <c r="G165" s="371"/>
      <c r="H165" s="371"/>
      <c r="I165" s="371"/>
      <c r="J165" s="371"/>
      <c r="K165" s="240"/>
    </row>
    <row r="166" spans="2:11" s="1" customFormat="1" ht="17.25" customHeight="1">
      <c r="B166" s="239"/>
      <c r="C166" s="260" t="s">
        <v>560</v>
      </c>
      <c r="D166" s="260"/>
      <c r="E166" s="260"/>
      <c r="F166" s="260" t="s">
        <v>561</v>
      </c>
      <c r="G166" s="302"/>
      <c r="H166" s="303" t="s">
        <v>55</v>
      </c>
      <c r="I166" s="303" t="s">
        <v>58</v>
      </c>
      <c r="J166" s="260" t="s">
        <v>562</v>
      </c>
      <c r="K166" s="240"/>
    </row>
    <row r="167" spans="2:11" s="1" customFormat="1" ht="17.25" customHeight="1">
      <c r="B167" s="241"/>
      <c r="C167" s="262" t="s">
        <v>563</v>
      </c>
      <c r="D167" s="262"/>
      <c r="E167" s="262"/>
      <c r="F167" s="263" t="s">
        <v>564</v>
      </c>
      <c r="G167" s="304"/>
      <c r="H167" s="305"/>
      <c r="I167" s="305"/>
      <c r="J167" s="262" t="s">
        <v>565</v>
      </c>
      <c r="K167" s="242"/>
    </row>
    <row r="168" spans="2:11" s="1" customFormat="1" ht="5.25" customHeight="1">
      <c r="B168" s="270"/>
      <c r="C168" s="265"/>
      <c r="D168" s="265"/>
      <c r="E168" s="265"/>
      <c r="F168" s="265"/>
      <c r="G168" s="266"/>
      <c r="H168" s="265"/>
      <c r="I168" s="265"/>
      <c r="J168" s="265"/>
      <c r="K168" s="293"/>
    </row>
    <row r="169" spans="2:11" s="1" customFormat="1" ht="15" customHeight="1">
      <c r="B169" s="270"/>
      <c r="C169" s="247" t="s">
        <v>569</v>
      </c>
      <c r="D169" s="247"/>
      <c r="E169" s="247"/>
      <c r="F169" s="268" t="s">
        <v>566</v>
      </c>
      <c r="G169" s="247"/>
      <c r="H169" s="247" t="s">
        <v>606</v>
      </c>
      <c r="I169" s="247" t="s">
        <v>568</v>
      </c>
      <c r="J169" s="247">
        <v>120</v>
      </c>
      <c r="K169" s="293"/>
    </row>
    <row r="170" spans="2:11" s="1" customFormat="1" ht="15" customHeight="1">
      <c r="B170" s="270"/>
      <c r="C170" s="247" t="s">
        <v>615</v>
      </c>
      <c r="D170" s="247"/>
      <c r="E170" s="247"/>
      <c r="F170" s="268" t="s">
        <v>566</v>
      </c>
      <c r="G170" s="247"/>
      <c r="H170" s="247" t="s">
        <v>616</v>
      </c>
      <c r="I170" s="247" t="s">
        <v>568</v>
      </c>
      <c r="J170" s="247" t="s">
        <v>617</v>
      </c>
      <c r="K170" s="293"/>
    </row>
    <row r="171" spans="2:11" s="1" customFormat="1" ht="15" customHeight="1">
      <c r="B171" s="270"/>
      <c r="C171" s="247" t="s">
        <v>86</v>
      </c>
      <c r="D171" s="247"/>
      <c r="E171" s="247"/>
      <c r="F171" s="268" t="s">
        <v>566</v>
      </c>
      <c r="G171" s="247"/>
      <c r="H171" s="247" t="s">
        <v>633</v>
      </c>
      <c r="I171" s="247" t="s">
        <v>568</v>
      </c>
      <c r="J171" s="247" t="s">
        <v>617</v>
      </c>
      <c r="K171" s="293"/>
    </row>
    <row r="172" spans="2:11" s="1" customFormat="1" ht="15" customHeight="1">
      <c r="B172" s="270"/>
      <c r="C172" s="247" t="s">
        <v>571</v>
      </c>
      <c r="D172" s="247"/>
      <c r="E172" s="247"/>
      <c r="F172" s="268" t="s">
        <v>572</v>
      </c>
      <c r="G172" s="247"/>
      <c r="H172" s="247" t="s">
        <v>633</v>
      </c>
      <c r="I172" s="247" t="s">
        <v>568</v>
      </c>
      <c r="J172" s="247">
        <v>50</v>
      </c>
      <c r="K172" s="293"/>
    </row>
    <row r="173" spans="2:11" s="1" customFormat="1" ht="15" customHeight="1">
      <c r="B173" s="270"/>
      <c r="C173" s="247" t="s">
        <v>574</v>
      </c>
      <c r="D173" s="247"/>
      <c r="E173" s="247"/>
      <c r="F173" s="268" t="s">
        <v>566</v>
      </c>
      <c r="G173" s="247"/>
      <c r="H173" s="247" t="s">
        <v>633</v>
      </c>
      <c r="I173" s="247" t="s">
        <v>576</v>
      </c>
      <c r="J173" s="247"/>
      <c r="K173" s="293"/>
    </row>
    <row r="174" spans="2:11" s="1" customFormat="1" ht="15" customHeight="1">
      <c r="B174" s="270"/>
      <c r="C174" s="247" t="s">
        <v>585</v>
      </c>
      <c r="D174" s="247"/>
      <c r="E174" s="247"/>
      <c r="F174" s="268" t="s">
        <v>572</v>
      </c>
      <c r="G174" s="247"/>
      <c r="H174" s="247" t="s">
        <v>633</v>
      </c>
      <c r="I174" s="247" t="s">
        <v>568</v>
      </c>
      <c r="J174" s="247">
        <v>50</v>
      </c>
      <c r="K174" s="293"/>
    </row>
    <row r="175" spans="2:11" s="1" customFormat="1" ht="15" customHeight="1">
      <c r="B175" s="270"/>
      <c r="C175" s="247" t="s">
        <v>593</v>
      </c>
      <c r="D175" s="247"/>
      <c r="E175" s="247"/>
      <c r="F175" s="268" t="s">
        <v>572</v>
      </c>
      <c r="G175" s="247"/>
      <c r="H175" s="247" t="s">
        <v>633</v>
      </c>
      <c r="I175" s="247" t="s">
        <v>568</v>
      </c>
      <c r="J175" s="247">
        <v>50</v>
      </c>
      <c r="K175" s="293"/>
    </row>
    <row r="176" spans="2:11" s="1" customFormat="1" ht="15" customHeight="1">
      <c r="B176" s="270"/>
      <c r="C176" s="247" t="s">
        <v>591</v>
      </c>
      <c r="D176" s="247"/>
      <c r="E176" s="247"/>
      <c r="F176" s="268" t="s">
        <v>572</v>
      </c>
      <c r="G176" s="247"/>
      <c r="H176" s="247" t="s">
        <v>633</v>
      </c>
      <c r="I176" s="247" t="s">
        <v>568</v>
      </c>
      <c r="J176" s="247">
        <v>50</v>
      </c>
      <c r="K176" s="293"/>
    </row>
    <row r="177" spans="2:11" s="1" customFormat="1" ht="15" customHeight="1">
      <c r="B177" s="270"/>
      <c r="C177" s="247" t="s">
        <v>117</v>
      </c>
      <c r="D177" s="247"/>
      <c r="E177" s="247"/>
      <c r="F177" s="268" t="s">
        <v>566</v>
      </c>
      <c r="G177" s="247"/>
      <c r="H177" s="247" t="s">
        <v>634</v>
      </c>
      <c r="I177" s="247" t="s">
        <v>635</v>
      </c>
      <c r="J177" s="247"/>
      <c r="K177" s="293"/>
    </row>
    <row r="178" spans="2:11" s="1" customFormat="1" ht="15" customHeight="1">
      <c r="B178" s="270"/>
      <c r="C178" s="247" t="s">
        <v>58</v>
      </c>
      <c r="D178" s="247"/>
      <c r="E178" s="247"/>
      <c r="F178" s="268" t="s">
        <v>566</v>
      </c>
      <c r="G178" s="247"/>
      <c r="H178" s="247" t="s">
        <v>636</v>
      </c>
      <c r="I178" s="247" t="s">
        <v>637</v>
      </c>
      <c r="J178" s="247">
        <v>1</v>
      </c>
      <c r="K178" s="293"/>
    </row>
    <row r="179" spans="2:11" s="1" customFormat="1" ht="15" customHeight="1">
      <c r="B179" s="270"/>
      <c r="C179" s="247" t="s">
        <v>54</v>
      </c>
      <c r="D179" s="247"/>
      <c r="E179" s="247"/>
      <c r="F179" s="268" t="s">
        <v>566</v>
      </c>
      <c r="G179" s="247"/>
      <c r="H179" s="247" t="s">
        <v>638</v>
      </c>
      <c r="I179" s="247" t="s">
        <v>568</v>
      </c>
      <c r="J179" s="247">
        <v>20</v>
      </c>
      <c r="K179" s="293"/>
    </row>
    <row r="180" spans="2:11" s="1" customFormat="1" ht="15" customHeight="1">
      <c r="B180" s="270"/>
      <c r="C180" s="247" t="s">
        <v>55</v>
      </c>
      <c r="D180" s="247"/>
      <c r="E180" s="247"/>
      <c r="F180" s="268" t="s">
        <v>566</v>
      </c>
      <c r="G180" s="247"/>
      <c r="H180" s="247" t="s">
        <v>639</v>
      </c>
      <c r="I180" s="247" t="s">
        <v>568</v>
      </c>
      <c r="J180" s="247">
        <v>255</v>
      </c>
      <c r="K180" s="293"/>
    </row>
    <row r="181" spans="2:11" s="1" customFormat="1" ht="15" customHeight="1">
      <c r="B181" s="270"/>
      <c r="C181" s="247" t="s">
        <v>118</v>
      </c>
      <c r="D181" s="247"/>
      <c r="E181" s="247"/>
      <c r="F181" s="268" t="s">
        <v>566</v>
      </c>
      <c r="G181" s="247"/>
      <c r="H181" s="247" t="s">
        <v>530</v>
      </c>
      <c r="I181" s="247" t="s">
        <v>568</v>
      </c>
      <c r="J181" s="247">
        <v>10</v>
      </c>
      <c r="K181" s="293"/>
    </row>
    <row r="182" spans="2:11" s="1" customFormat="1" ht="15" customHeight="1">
      <c r="B182" s="270"/>
      <c r="C182" s="247" t="s">
        <v>119</v>
      </c>
      <c r="D182" s="247"/>
      <c r="E182" s="247"/>
      <c r="F182" s="268" t="s">
        <v>566</v>
      </c>
      <c r="G182" s="247"/>
      <c r="H182" s="247" t="s">
        <v>640</v>
      </c>
      <c r="I182" s="247" t="s">
        <v>601</v>
      </c>
      <c r="J182" s="247"/>
      <c r="K182" s="293"/>
    </row>
    <row r="183" spans="2:11" s="1" customFormat="1" ht="15" customHeight="1">
      <c r="B183" s="270"/>
      <c r="C183" s="247" t="s">
        <v>641</v>
      </c>
      <c r="D183" s="247"/>
      <c r="E183" s="247"/>
      <c r="F183" s="268" t="s">
        <v>566</v>
      </c>
      <c r="G183" s="247"/>
      <c r="H183" s="247" t="s">
        <v>642</v>
      </c>
      <c r="I183" s="247" t="s">
        <v>601</v>
      </c>
      <c r="J183" s="247"/>
      <c r="K183" s="293"/>
    </row>
    <row r="184" spans="2:11" s="1" customFormat="1" ht="15" customHeight="1">
      <c r="B184" s="270"/>
      <c r="C184" s="247" t="s">
        <v>630</v>
      </c>
      <c r="D184" s="247"/>
      <c r="E184" s="247"/>
      <c r="F184" s="268" t="s">
        <v>566</v>
      </c>
      <c r="G184" s="247"/>
      <c r="H184" s="247" t="s">
        <v>643</v>
      </c>
      <c r="I184" s="247" t="s">
        <v>601</v>
      </c>
      <c r="J184" s="247"/>
      <c r="K184" s="293"/>
    </row>
    <row r="185" spans="2:11" s="1" customFormat="1" ht="15" customHeight="1">
      <c r="B185" s="270"/>
      <c r="C185" s="247" t="s">
        <v>121</v>
      </c>
      <c r="D185" s="247"/>
      <c r="E185" s="247"/>
      <c r="F185" s="268" t="s">
        <v>572</v>
      </c>
      <c r="G185" s="247"/>
      <c r="H185" s="247" t="s">
        <v>644</v>
      </c>
      <c r="I185" s="247" t="s">
        <v>568</v>
      </c>
      <c r="J185" s="247">
        <v>50</v>
      </c>
      <c r="K185" s="293"/>
    </row>
    <row r="186" spans="2:11" s="1" customFormat="1" ht="15" customHeight="1">
      <c r="B186" s="270"/>
      <c r="C186" s="247" t="s">
        <v>645</v>
      </c>
      <c r="D186" s="247"/>
      <c r="E186" s="247"/>
      <c r="F186" s="268" t="s">
        <v>572</v>
      </c>
      <c r="G186" s="247"/>
      <c r="H186" s="247" t="s">
        <v>646</v>
      </c>
      <c r="I186" s="247" t="s">
        <v>647</v>
      </c>
      <c r="J186" s="247"/>
      <c r="K186" s="293"/>
    </row>
    <row r="187" spans="2:11" s="1" customFormat="1" ht="15" customHeight="1">
      <c r="B187" s="270"/>
      <c r="C187" s="247" t="s">
        <v>648</v>
      </c>
      <c r="D187" s="247"/>
      <c r="E187" s="247"/>
      <c r="F187" s="268" t="s">
        <v>572</v>
      </c>
      <c r="G187" s="247"/>
      <c r="H187" s="247" t="s">
        <v>649</v>
      </c>
      <c r="I187" s="247" t="s">
        <v>647</v>
      </c>
      <c r="J187" s="247"/>
      <c r="K187" s="293"/>
    </row>
    <row r="188" spans="2:11" s="1" customFormat="1" ht="15" customHeight="1">
      <c r="B188" s="270"/>
      <c r="C188" s="247" t="s">
        <v>650</v>
      </c>
      <c r="D188" s="247"/>
      <c r="E188" s="247"/>
      <c r="F188" s="268" t="s">
        <v>572</v>
      </c>
      <c r="G188" s="247"/>
      <c r="H188" s="247" t="s">
        <v>651</v>
      </c>
      <c r="I188" s="247" t="s">
        <v>647</v>
      </c>
      <c r="J188" s="247"/>
      <c r="K188" s="293"/>
    </row>
    <row r="189" spans="2:11" s="1" customFormat="1" ht="15" customHeight="1">
      <c r="B189" s="270"/>
      <c r="C189" s="306" t="s">
        <v>652</v>
      </c>
      <c r="D189" s="247"/>
      <c r="E189" s="247"/>
      <c r="F189" s="268" t="s">
        <v>572</v>
      </c>
      <c r="G189" s="247"/>
      <c r="H189" s="247" t="s">
        <v>653</v>
      </c>
      <c r="I189" s="247" t="s">
        <v>654</v>
      </c>
      <c r="J189" s="307" t="s">
        <v>655</v>
      </c>
      <c r="K189" s="293"/>
    </row>
    <row r="190" spans="2:11" s="1" customFormat="1" ht="15" customHeight="1">
      <c r="B190" s="270"/>
      <c r="C190" s="306" t="s">
        <v>43</v>
      </c>
      <c r="D190" s="247"/>
      <c r="E190" s="247"/>
      <c r="F190" s="268" t="s">
        <v>566</v>
      </c>
      <c r="G190" s="247"/>
      <c r="H190" s="244" t="s">
        <v>656</v>
      </c>
      <c r="I190" s="247" t="s">
        <v>657</v>
      </c>
      <c r="J190" s="247"/>
      <c r="K190" s="293"/>
    </row>
    <row r="191" spans="2:11" s="1" customFormat="1" ht="15" customHeight="1">
      <c r="B191" s="270"/>
      <c r="C191" s="306" t="s">
        <v>658</v>
      </c>
      <c r="D191" s="247"/>
      <c r="E191" s="247"/>
      <c r="F191" s="268" t="s">
        <v>566</v>
      </c>
      <c r="G191" s="247"/>
      <c r="H191" s="247" t="s">
        <v>659</v>
      </c>
      <c r="I191" s="247" t="s">
        <v>601</v>
      </c>
      <c r="J191" s="247"/>
      <c r="K191" s="293"/>
    </row>
    <row r="192" spans="2:11" s="1" customFormat="1" ht="15" customHeight="1">
      <c r="B192" s="270"/>
      <c r="C192" s="306" t="s">
        <v>660</v>
      </c>
      <c r="D192" s="247"/>
      <c r="E192" s="247"/>
      <c r="F192" s="268" t="s">
        <v>566</v>
      </c>
      <c r="G192" s="247"/>
      <c r="H192" s="247" t="s">
        <v>661</v>
      </c>
      <c r="I192" s="247" t="s">
        <v>601</v>
      </c>
      <c r="J192" s="247"/>
      <c r="K192" s="293"/>
    </row>
    <row r="193" spans="2:11" s="1" customFormat="1" ht="15" customHeight="1">
      <c r="B193" s="270"/>
      <c r="C193" s="306" t="s">
        <v>662</v>
      </c>
      <c r="D193" s="247"/>
      <c r="E193" s="247"/>
      <c r="F193" s="268" t="s">
        <v>572</v>
      </c>
      <c r="G193" s="247"/>
      <c r="H193" s="247" t="s">
        <v>663</v>
      </c>
      <c r="I193" s="247" t="s">
        <v>601</v>
      </c>
      <c r="J193" s="247"/>
      <c r="K193" s="293"/>
    </row>
    <row r="194" spans="2:11" s="1" customFormat="1" ht="15" customHeight="1">
      <c r="B194" s="299"/>
      <c r="C194" s="308"/>
      <c r="D194" s="279"/>
      <c r="E194" s="279"/>
      <c r="F194" s="279"/>
      <c r="G194" s="279"/>
      <c r="H194" s="279"/>
      <c r="I194" s="279"/>
      <c r="J194" s="279"/>
      <c r="K194" s="300"/>
    </row>
    <row r="195" spans="2:11" s="1" customFormat="1" ht="18.75" customHeight="1">
      <c r="B195" s="281"/>
      <c r="C195" s="291"/>
      <c r="D195" s="291"/>
      <c r="E195" s="291"/>
      <c r="F195" s="301"/>
      <c r="G195" s="291"/>
      <c r="H195" s="291"/>
      <c r="I195" s="291"/>
      <c r="J195" s="291"/>
      <c r="K195" s="281"/>
    </row>
    <row r="196" spans="2:11" s="1" customFormat="1" ht="18.75" customHeight="1">
      <c r="B196" s="281"/>
      <c r="C196" s="291"/>
      <c r="D196" s="291"/>
      <c r="E196" s="291"/>
      <c r="F196" s="301"/>
      <c r="G196" s="291"/>
      <c r="H196" s="291"/>
      <c r="I196" s="291"/>
      <c r="J196" s="291"/>
      <c r="K196" s="281"/>
    </row>
    <row r="197" spans="2:11" s="1" customFormat="1" ht="18.75" customHeight="1">
      <c r="B197" s="254"/>
      <c r="C197" s="254"/>
      <c r="D197" s="254"/>
      <c r="E197" s="254"/>
      <c r="F197" s="254"/>
      <c r="G197" s="254"/>
      <c r="H197" s="254"/>
      <c r="I197" s="254"/>
      <c r="J197" s="254"/>
      <c r="K197" s="254"/>
    </row>
    <row r="198" spans="2:11" s="1" customFormat="1" ht="13.5">
      <c r="B198" s="236"/>
      <c r="C198" s="237"/>
      <c r="D198" s="237"/>
      <c r="E198" s="237"/>
      <c r="F198" s="237"/>
      <c r="G198" s="237"/>
      <c r="H198" s="237"/>
      <c r="I198" s="237"/>
      <c r="J198" s="237"/>
      <c r="K198" s="238"/>
    </row>
    <row r="199" spans="2:11" s="1" customFormat="1" ht="21">
      <c r="B199" s="239"/>
      <c r="C199" s="371" t="s">
        <v>664</v>
      </c>
      <c r="D199" s="371"/>
      <c r="E199" s="371"/>
      <c r="F199" s="371"/>
      <c r="G199" s="371"/>
      <c r="H199" s="371"/>
      <c r="I199" s="371"/>
      <c r="J199" s="371"/>
      <c r="K199" s="240"/>
    </row>
    <row r="200" spans="2:11" s="1" customFormat="1" ht="25.5" customHeight="1">
      <c r="B200" s="239"/>
      <c r="C200" s="309" t="s">
        <v>665</v>
      </c>
      <c r="D200" s="309"/>
      <c r="E200" s="309"/>
      <c r="F200" s="309" t="s">
        <v>666</v>
      </c>
      <c r="G200" s="310"/>
      <c r="H200" s="372" t="s">
        <v>667</v>
      </c>
      <c r="I200" s="372"/>
      <c r="J200" s="372"/>
      <c r="K200" s="240"/>
    </row>
    <row r="201" spans="2:11" s="1" customFormat="1" ht="5.25" customHeight="1">
      <c r="B201" s="270"/>
      <c r="C201" s="265"/>
      <c r="D201" s="265"/>
      <c r="E201" s="265"/>
      <c r="F201" s="265"/>
      <c r="G201" s="291"/>
      <c r="H201" s="265"/>
      <c r="I201" s="265"/>
      <c r="J201" s="265"/>
      <c r="K201" s="293"/>
    </row>
    <row r="202" spans="2:11" s="1" customFormat="1" ht="15" customHeight="1">
      <c r="B202" s="270"/>
      <c r="C202" s="247" t="s">
        <v>657</v>
      </c>
      <c r="D202" s="247"/>
      <c r="E202" s="247"/>
      <c r="F202" s="268" t="s">
        <v>44</v>
      </c>
      <c r="G202" s="247"/>
      <c r="H202" s="373" t="s">
        <v>668</v>
      </c>
      <c r="I202" s="373"/>
      <c r="J202" s="373"/>
      <c r="K202" s="293"/>
    </row>
    <row r="203" spans="2:11" s="1" customFormat="1" ht="15" customHeight="1">
      <c r="B203" s="270"/>
      <c r="C203" s="247"/>
      <c r="D203" s="247"/>
      <c r="E203" s="247"/>
      <c r="F203" s="268" t="s">
        <v>45</v>
      </c>
      <c r="G203" s="247"/>
      <c r="H203" s="373" t="s">
        <v>669</v>
      </c>
      <c r="I203" s="373"/>
      <c r="J203" s="373"/>
      <c r="K203" s="293"/>
    </row>
    <row r="204" spans="2:11" s="1" customFormat="1" ht="15" customHeight="1">
      <c r="B204" s="270"/>
      <c r="C204" s="247"/>
      <c r="D204" s="247"/>
      <c r="E204" s="247"/>
      <c r="F204" s="268" t="s">
        <v>48</v>
      </c>
      <c r="G204" s="247"/>
      <c r="H204" s="373" t="s">
        <v>670</v>
      </c>
      <c r="I204" s="373"/>
      <c r="J204" s="373"/>
      <c r="K204" s="293"/>
    </row>
    <row r="205" spans="2:11" s="1" customFormat="1" ht="15" customHeight="1">
      <c r="B205" s="270"/>
      <c r="C205" s="247"/>
      <c r="D205" s="247"/>
      <c r="E205" s="247"/>
      <c r="F205" s="268" t="s">
        <v>46</v>
      </c>
      <c r="G205" s="247"/>
      <c r="H205" s="373" t="s">
        <v>671</v>
      </c>
      <c r="I205" s="373"/>
      <c r="J205" s="373"/>
      <c r="K205" s="293"/>
    </row>
    <row r="206" spans="2:11" s="1" customFormat="1" ht="15" customHeight="1">
      <c r="B206" s="270"/>
      <c r="C206" s="247"/>
      <c r="D206" s="247"/>
      <c r="E206" s="247"/>
      <c r="F206" s="268" t="s">
        <v>47</v>
      </c>
      <c r="G206" s="247"/>
      <c r="H206" s="373" t="s">
        <v>672</v>
      </c>
      <c r="I206" s="373"/>
      <c r="J206" s="373"/>
      <c r="K206" s="293"/>
    </row>
    <row r="207" spans="2:11" s="1" customFormat="1" ht="15" customHeight="1">
      <c r="B207" s="270"/>
      <c r="C207" s="247"/>
      <c r="D207" s="247"/>
      <c r="E207" s="247"/>
      <c r="F207" s="268"/>
      <c r="G207" s="247"/>
      <c r="H207" s="247"/>
      <c r="I207" s="247"/>
      <c r="J207" s="247"/>
      <c r="K207" s="293"/>
    </row>
    <row r="208" spans="2:11" s="1" customFormat="1" ht="15" customHeight="1">
      <c r="B208" s="270"/>
      <c r="C208" s="247" t="s">
        <v>613</v>
      </c>
      <c r="D208" s="247"/>
      <c r="E208" s="247"/>
      <c r="F208" s="268" t="s">
        <v>79</v>
      </c>
      <c r="G208" s="247"/>
      <c r="H208" s="373" t="s">
        <v>673</v>
      </c>
      <c r="I208" s="373"/>
      <c r="J208" s="373"/>
      <c r="K208" s="293"/>
    </row>
    <row r="209" spans="2:11" s="1" customFormat="1" ht="15" customHeight="1">
      <c r="B209" s="270"/>
      <c r="C209" s="247"/>
      <c r="D209" s="247"/>
      <c r="E209" s="247"/>
      <c r="F209" s="268" t="s">
        <v>509</v>
      </c>
      <c r="G209" s="247"/>
      <c r="H209" s="373" t="s">
        <v>510</v>
      </c>
      <c r="I209" s="373"/>
      <c r="J209" s="373"/>
      <c r="K209" s="293"/>
    </row>
    <row r="210" spans="2:11" s="1" customFormat="1" ht="15" customHeight="1">
      <c r="B210" s="270"/>
      <c r="C210" s="247"/>
      <c r="D210" s="247"/>
      <c r="E210" s="247"/>
      <c r="F210" s="268" t="s">
        <v>507</v>
      </c>
      <c r="G210" s="247"/>
      <c r="H210" s="373" t="s">
        <v>674</v>
      </c>
      <c r="I210" s="373"/>
      <c r="J210" s="373"/>
      <c r="K210" s="293"/>
    </row>
    <row r="211" spans="2:11" s="1" customFormat="1" ht="15" customHeight="1">
      <c r="B211" s="311"/>
      <c r="C211" s="247"/>
      <c r="D211" s="247"/>
      <c r="E211" s="247"/>
      <c r="F211" s="268" t="s">
        <v>511</v>
      </c>
      <c r="G211" s="306"/>
      <c r="H211" s="374" t="s">
        <v>512</v>
      </c>
      <c r="I211" s="374"/>
      <c r="J211" s="374"/>
      <c r="K211" s="312"/>
    </row>
    <row r="212" spans="2:11" s="1" customFormat="1" ht="15" customHeight="1">
      <c r="B212" s="311"/>
      <c r="C212" s="247"/>
      <c r="D212" s="247"/>
      <c r="E212" s="247"/>
      <c r="F212" s="268" t="s">
        <v>513</v>
      </c>
      <c r="G212" s="306"/>
      <c r="H212" s="374" t="s">
        <v>675</v>
      </c>
      <c r="I212" s="374"/>
      <c r="J212" s="374"/>
      <c r="K212" s="312"/>
    </row>
    <row r="213" spans="2:11" s="1" customFormat="1" ht="15" customHeight="1">
      <c r="B213" s="311"/>
      <c r="C213" s="247"/>
      <c r="D213" s="247"/>
      <c r="E213" s="247"/>
      <c r="F213" s="268"/>
      <c r="G213" s="306"/>
      <c r="H213" s="297"/>
      <c r="I213" s="297"/>
      <c r="J213" s="297"/>
      <c r="K213" s="312"/>
    </row>
    <row r="214" spans="2:11" s="1" customFormat="1" ht="15" customHeight="1">
      <c r="B214" s="311"/>
      <c r="C214" s="247" t="s">
        <v>637</v>
      </c>
      <c r="D214" s="247"/>
      <c r="E214" s="247"/>
      <c r="F214" s="268">
        <v>1</v>
      </c>
      <c r="G214" s="306"/>
      <c r="H214" s="374" t="s">
        <v>676</v>
      </c>
      <c r="I214" s="374"/>
      <c r="J214" s="374"/>
      <c r="K214" s="312"/>
    </row>
    <row r="215" spans="2:11" s="1" customFormat="1" ht="15" customHeight="1">
      <c r="B215" s="311"/>
      <c r="C215" s="247"/>
      <c r="D215" s="247"/>
      <c r="E215" s="247"/>
      <c r="F215" s="268">
        <v>2</v>
      </c>
      <c r="G215" s="306"/>
      <c r="H215" s="374" t="s">
        <v>677</v>
      </c>
      <c r="I215" s="374"/>
      <c r="J215" s="374"/>
      <c r="K215" s="312"/>
    </row>
    <row r="216" spans="2:11" s="1" customFormat="1" ht="15" customHeight="1">
      <c r="B216" s="311"/>
      <c r="C216" s="247"/>
      <c r="D216" s="247"/>
      <c r="E216" s="247"/>
      <c r="F216" s="268">
        <v>3</v>
      </c>
      <c r="G216" s="306"/>
      <c r="H216" s="374" t="s">
        <v>678</v>
      </c>
      <c r="I216" s="374"/>
      <c r="J216" s="374"/>
      <c r="K216" s="312"/>
    </row>
    <row r="217" spans="2:11" s="1" customFormat="1" ht="15" customHeight="1">
      <c r="B217" s="311"/>
      <c r="C217" s="247"/>
      <c r="D217" s="247"/>
      <c r="E217" s="247"/>
      <c r="F217" s="268">
        <v>4</v>
      </c>
      <c r="G217" s="306"/>
      <c r="H217" s="374" t="s">
        <v>679</v>
      </c>
      <c r="I217" s="374"/>
      <c r="J217" s="374"/>
      <c r="K217" s="312"/>
    </row>
    <row r="218" spans="2:11" s="1" customFormat="1" ht="12.75" customHeight="1">
      <c r="B218" s="313"/>
      <c r="C218" s="314"/>
      <c r="D218" s="314"/>
      <c r="E218" s="314"/>
      <c r="F218" s="314"/>
      <c r="G218" s="314"/>
      <c r="H218" s="314"/>
      <c r="I218" s="314"/>
      <c r="J218" s="314"/>
      <c r="K218" s="31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SO-01.1 - Vegetační úprav...</vt:lpstr>
      <vt:lpstr>SO-01.2 - Vegetační úprav...</vt:lpstr>
      <vt:lpstr>SO-01.3 - Vegetační úprav...</vt:lpstr>
      <vt:lpstr>SO-01.4 - Vegetační úprav...</vt:lpstr>
      <vt:lpstr>SO-02 - Plazníky</vt:lpstr>
      <vt:lpstr>VRN - Vedlejší rozpočtové...</vt:lpstr>
      <vt:lpstr>Pokyny pro vyplnění</vt:lpstr>
      <vt:lpstr>'Rekapitulace stavby'!Názvy_tisku</vt:lpstr>
      <vt:lpstr>'SO-01.1 - Vegetační úprav...'!Názvy_tisku</vt:lpstr>
      <vt:lpstr>'SO-01.2 - Vegetační úprav...'!Názvy_tisku</vt:lpstr>
      <vt:lpstr>'SO-01.3 - Vegetační úprav...'!Názvy_tisku</vt:lpstr>
      <vt:lpstr>'SO-01.4 - Vegetační úprav...'!Názvy_tisku</vt:lpstr>
      <vt:lpstr>'SO-02 - Plazníky'!Názvy_tisku</vt:lpstr>
      <vt:lpstr>'VRN - Vedlejší rozpočtové...'!Názvy_tisku</vt:lpstr>
      <vt:lpstr>'Pokyny pro vyplnění'!Oblast_tisku</vt:lpstr>
      <vt:lpstr>'Rekapitulace stavby'!Oblast_tisku</vt:lpstr>
      <vt:lpstr>'SO-01.1 - Vegetační úprav...'!Oblast_tisku</vt:lpstr>
      <vt:lpstr>'SO-01.2 - Vegetační úprav...'!Oblast_tisku</vt:lpstr>
      <vt:lpstr>'SO-01.3 - Vegetační úprav...'!Oblast_tisku</vt:lpstr>
      <vt:lpstr>'SO-01.4 - Vegetační úprav...'!Oblast_tisku</vt:lpstr>
      <vt:lpstr>'SO-02 - Plazníky'!Oblast_tisku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T</dc:creator>
  <cp:lastModifiedBy>HanaT</cp:lastModifiedBy>
  <dcterms:created xsi:type="dcterms:W3CDTF">2022-05-09T11:18:31Z</dcterms:created>
  <dcterms:modified xsi:type="dcterms:W3CDTF">2022-05-09T11:20:41Z</dcterms:modified>
</cp:coreProperties>
</file>